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/>
  <xr:revisionPtr revIDLastSave="330" documentId="11_0B1D56BE9CDCCE836B02CE7A5FB0D4A9BBFD1C62" xr6:coauthVersionLast="47" xr6:coauthVersionMax="47" xr10:uidLastSave="{FD943498-4A05-4DF6-9756-54B94A9D97A5}"/>
  <bookViews>
    <workbookView xWindow="240" yWindow="105" windowWidth="14805" windowHeight="8010" firstSheet="2" activeTab="2" xr2:uid="{00000000-000D-0000-FFFF-FFFF00000000}"/>
  </bookViews>
  <sheets>
    <sheet name="SPS" sheetId="2" r:id="rId1"/>
    <sheet name="SPM DAN SAI" sheetId="3" r:id="rId2"/>
    <sheet name="WADIR I" sheetId="8" r:id="rId3"/>
    <sheet name="WADIR II UMUM" sheetId="4" r:id="rId4"/>
    <sheet name="WADIR II SDM" sheetId="9" r:id="rId5"/>
    <sheet name="WADIR III KERJA SAMA MAGANG" sheetId="5" r:id="rId6"/>
    <sheet name="PUSLITABMAS" sheetId="10" r:id="rId7"/>
    <sheet name="ADAK" sheetId="11" r:id="rId8"/>
    <sheet name="MARKETING" sheetId="12" r:id="rId9"/>
    <sheet name="COE" sheetId="13" r:id="rId10"/>
    <sheet name="PRODI MAGISTER TERAPAN" sheetId="1" r:id="rId11"/>
    <sheet name="PRODI CUM" sheetId="6" r:id="rId12"/>
    <sheet name="PRODI FBM" sheetId="7" r:id="rId13"/>
    <sheet name="PRODI RDM" sheetId="14" r:id="rId1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4" l="1"/>
  <c r="H58" i="14"/>
  <c r="H56" i="14"/>
  <c r="H55" i="14"/>
  <c r="H53" i="14"/>
  <c r="H52" i="14"/>
  <c r="H51" i="14"/>
  <c r="H50" i="14"/>
  <c r="H48" i="14"/>
  <c r="H46" i="14"/>
  <c r="H45" i="14"/>
  <c r="H44" i="14"/>
  <c r="H42" i="14"/>
  <c r="H38" i="14"/>
  <c r="H37" i="14"/>
  <c r="H36" i="14"/>
  <c r="H35" i="14"/>
  <c r="H32" i="14"/>
  <c r="H30" i="14"/>
  <c r="H28" i="14"/>
  <c r="H27" i="14"/>
  <c r="H26" i="14"/>
  <c r="H25" i="14"/>
  <c r="H24" i="14"/>
  <c r="H23" i="14"/>
  <c r="H21" i="14"/>
  <c r="H20" i="14"/>
  <c r="H19" i="14"/>
  <c r="H18" i="14"/>
  <c r="H16" i="14"/>
  <c r="H14" i="14"/>
  <c r="H63" i="14" s="1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55" i="12" s="1"/>
  <c r="H79" i="11"/>
  <c r="H77" i="11"/>
  <c r="H76" i="11"/>
  <c r="H75" i="11"/>
  <c r="H74" i="11"/>
  <c r="I72" i="11"/>
  <c r="H71" i="11"/>
  <c r="H70" i="11"/>
  <c r="H69" i="11"/>
  <c r="H66" i="11"/>
  <c r="H65" i="11"/>
  <c r="H60" i="11"/>
  <c r="G59" i="11"/>
  <c r="H59" i="11" s="1"/>
  <c r="G58" i="11"/>
  <c r="H58" i="11" s="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82" i="11" s="1"/>
  <c r="H38" i="10"/>
  <c r="H37" i="10"/>
  <c r="H36" i="10"/>
  <c r="H34" i="10"/>
  <c r="H32" i="10"/>
  <c r="H31" i="10"/>
  <c r="H29" i="10"/>
  <c r="H28" i="10"/>
  <c r="H27" i="10"/>
  <c r="H26" i="10"/>
  <c r="H25" i="10"/>
  <c r="H24" i="10"/>
  <c r="H19" i="10"/>
  <c r="H18" i="10"/>
  <c r="H17" i="10"/>
  <c r="H16" i="10"/>
  <c r="H13" i="10"/>
  <c r="I11" i="10"/>
  <c r="H11" i="10"/>
  <c r="H44" i="10" s="1"/>
  <c r="H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21" i="5" s="1"/>
  <c r="H30" i="9"/>
  <c r="H29" i="9"/>
  <c r="H28" i="9"/>
  <c r="H27" i="9"/>
  <c r="H25" i="9"/>
  <c r="H24" i="9"/>
  <c r="H23" i="9"/>
  <c r="H22" i="9"/>
  <c r="H20" i="9"/>
  <c r="H19" i="9"/>
  <c r="H18" i="9"/>
  <c r="H16" i="9"/>
  <c r="H15" i="9"/>
  <c r="H14" i="9"/>
  <c r="I12" i="9"/>
  <c r="I31" i="9" s="1"/>
  <c r="H12" i="9"/>
  <c r="H31" i="9" s="1"/>
  <c r="H62" i="4"/>
  <c r="H61" i="4"/>
  <c r="H60" i="4"/>
  <c r="H59" i="4"/>
  <c r="H57" i="4"/>
  <c r="H56" i="4"/>
  <c r="H55" i="4"/>
  <c r="H54" i="4"/>
  <c r="H53" i="4"/>
  <c r="H51" i="4"/>
  <c r="H50" i="4"/>
  <c r="H49" i="4"/>
  <c r="H48" i="4"/>
  <c r="H47" i="4"/>
  <c r="H46" i="4"/>
  <c r="H44" i="4"/>
  <c r="H43" i="4"/>
  <c r="H42" i="4"/>
  <c r="H40" i="4"/>
  <c r="H39" i="4"/>
  <c r="H38" i="4"/>
  <c r="H37" i="4"/>
  <c r="H35" i="4"/>
  <c r="H34" i="4"/>
  <c r="H33" i="4"/>
  <c r="H31" i="4"/>
  <c r="H30" i="4"/>
  <c r="H29" i="4"/>
  <c r="H27" i="4"/>
  <c r="H26" i="4"/>
  <c r="H25" i="4"/>
  <c r="H24" i="4"/>
  <c r="H22" i="4"/>
  <c r="H21" i="4"/>
  <c r="H20" i="4"/>
  <c r="H19" i="4"/>
  <c r="H18" i="4"/>
  <c r="H17" i="4"/>
  <c r="H16" i="4"/>
  <c r="H15" i="4"/>
  <c r="I13" i="4"/>
  <c r="I63" i="4" s="1"/>
  <c r="H13" i="4"/>
  <c r="H63" i="4" s="1"/>
  <c r="H44" i="8"/>
  <c r="H43" i="8"/>
  <c r="H41" i="8"/>
  <c r="H40" i="8"/>
  <c r="H38" i="8"/>
  <c r="H37" i="8"/>
  <c r="I35" i="8"/>
  <c r="H35" i="8"/>
  <c r="H34" i="8"/>
  <c r="H33" i="8"/>
  <c r="H32" i="8"/>
  <c r="H31" i="8"/>
  <c r="H30" i="8"/>
  <c r="I28" i="8"/>
  <c r="H28" i="8"/>
  <c r="H26" i="8"/>
  <c r="H23" i="8"/>
  <c r="H22" i="8"/>
  <c r="H21" i="8"/>
  <c r="H20" i="8"/>
  <c r="H19" i="8"/>
  <c r="H18" i="8"/>
  <c r="H17" i="8"/>
  <c r="I17" i="8" s="1"/>
  <c r="H16" i="8"/>
  <c r="I16" i="8" s="1"/>
  <c r="I14" i="8"/>
  <c r="H14" i="8"/>
  <c r="H45" i="8" s="1"/>
  <c r="I128" i="7"/>
  <c r="H125" i="7"/>
  <c r="H124" i="7"/>
  <c r="H123" i="7"/>
  <c r="H122" i="7"/>
  <c r="H121" i="7"/>
  <c r="H120" i="7"/>
  <c r="H119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28" i="7" s="1"/>
  <c r="H24" i="3"/>
  <c r="H23" i="3"/>
  <c r="H21" i="3"/>
  <c r="H20" i="3"/>
  <c r="H19" i="3"/>
  <c r="H18" i="3"/>
  <c r="H17" i="3"/>
  <c r="H16" i="3"/>
  <c r="I14" i="3"/>
  <c r="H14" i="3"/>
  <c r="H25" i="3" s="1"/>
  <c r="I48" i="2"/>
  <c r="H47" i="2"/>
  <c r="H46" i="2"/>
  <c r="H45" i="2"/>
  <c r="H44" i="2"/>
  <c r="H42" i="2"/>
  <c r="H41" i="2"/>
  <c r="H40" i="2"/>
  <c r="H37" i="2"/>
  <c r="H36" i="2"/>
  <c r="H34" i="2"/>
  <c r="H33" i="2"/>
  <c r="H31" i="2"/>
  <c r="H30" i="2"/>
  <c r="H26" i="2"/>
  <c r="H25" i="2"/>
  <c r="H23" i="2"/>
  <c r="H22" i="2"/>
  <c r="H20" i="2"/>
  <c r="H19" i="2"/>
  <c r="H17" i="2"/>
  <c r="H16" i="2"/>
  <c r="H15" i="2"/>
  <c r="H48" i="2" s="1"/>
  <c r="H49" i="1"/>
  <c r="H48" i="1"/>
  <c r="H46" i="1"/>
  <c r="H45" i="1"/>
  <c r="H43" i="1"/>
  <c r="H40" i="1"/>
  <c r="H38" i="1"/>
  <c r="H37" i="1"/>
  <c r="H34" i="1"/>
  <c r="H32" i="1"/>
  <c r="H31" i="1"/>
  <c r="H30" i="1"/>
  <c r="H29" i="1"/>
  <c r="H28" i="1"/>
  <c r="H25" i="1"/>
  <c r="H24" i="1"/>
  <c r="H23" i="1"/>
  <c r="H22" i="1"/>
  <c r="H21" i="1"/>
  <c r="H20" i="1"/>
  <c r="R19" i="1"/>
  <c r="H19" i="1"/>
  <c r="R18" i="1"/>
  <c r="H18" i="1"/>
  <c r="R17" i="1"/>
  <c r="H17" i="1"/>
  <c r="R16" i="1"/>
  <c r="H16" i="1"/>
  <c r="R15" i="1"/>
  <c r="R20" i="1" s="1"/>
  <c r="H14" i="1"/>
  <c r="H51" i="1" s="1"/>
  <c r="R10" i="1"/>
  <c r="R9" i="1"/>
  <c r="R8" i="1"/>
  <c r="R7" i="1"/>
  <c r="R6" i="1"/>
  <c r="R11" i="1" s="1"/>
  <c r="T12" i="1" s="1"/>
  <c r="G8" i="6"/>
  <c r="G45" i="6"/>
  <c r="G44" i="6"/>
  <c r="G43" i="6"/>
  <c r="G42" i="6"/>
  <c r="H41" i="6"/>
  <c r="G41" i="6"/>
  <c r="G39" i="6"/>
  <c r="G38" i="6"/>
  <c r="G37" i="6"/>
  <c r="G36" i="6"/>
  <c r="G35" i="6"/>
  <c r="G34" i="6"/>
  <c r="G33" i="6"/>
  <c r="H32" i="6"/>
  <c r="G32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A46" i="12"/>
</calcChain>
</file>

<file path=xl/sharedStrings.xml><?xml version="1.0" encoding="utf-8"?>
<sst xmlns="http://schemas.openxmlformats.org/spreadsheetml/2006/main" count="1898" uniqueCount="958">
  <si>
    <t>RENCANA ANGGARAN BELANJA (RAB)</t>
  </si>
  <si>
    <t>PERIODE</t>
  </si>
  <si>
    <t>TA. 2024/2025 - SEMESTER GENAP</t>
  </si>
  <si>
    <t xml:space="preserve">BULAN </t>
  </si>
  <si>
    <t>Februari 2025 - Juli 2025</t>
  </si>
  <si>
    <t>UNIT</t>
  </si>
  <si>
    <t>Sekretariat dan Perencanaan Strategis</t>
  </si>
  <si>
    <t>NO</t>
  </si>
  <si>
    <t>Jenis Perkiraan</t>
  </si>
  <si>
    <t>Volume</t>
  </si>
  <si>
    <t>Harga</t>
  </si>
  <si>
    <t>Total Anggaran</t>
  </si>
  <si>
    <t>Penyerapan Anggaran</t>
  </si>
  <si>
    <t>A - OPERASIONAL RUTIN</t>
  </si>
  <si>
    <t>1</t>
  </si>
  <si>
    <t>Pelaksanaan Rencana Kerja Manajerial</t>
  </si>
  <si>
    <t>A.1.01</t>
  </si>
  <si>
    <t>Rapat koordinasi</t>
  </si>
  <si>
    <t>kali</t>
  </si>
  <si>
    <t>A.1.02</t>
  </si>
  <si>
    <t>Penyusunan jadwal kerja</t>
  </si>
  <si>
    <t>A.1.03</t>
  </si>
  <si>
    <t>Monitoring pelaksanaan kerja</t>
  </si>
  <si>
    <t>Penyusunan dan Penyerapan RKA Bagian</t>
  </si>
  <si>
    <t>A.2.01</t>
  </si>
  <si>
    <t>Konsumsi Penyusunan dokumen RKA</t>
  </si>
  <si>
    <t>paket</t>
  </si>
  <si>
    <t>A.2.02</t>
  </si>
  <si>
    <t>Rapat Evaluasi</t>
  </si>
  <si>
    <t>Pengelolaan dan Dokumentasi Kegiatan Pimpinan</t>
  </si>
  <si>
    <t>A.3.02</t>
  </si>
  <si>
    <t>Dokumentasi kegiatan pimpinan (Transportasi, Konsumsi, Publikasi)</t>
  </si>
  <si>
    <t>kegiatan</t>
  </si>
  <si>
    <t>A.3.03</t>
  </si>
  <si>
    <t>Pembuatan laporan kegiatan</t>
  </si>
  <si>
    <t>Rapat Pimpinan</t>
  </si>
  <si>
    <t>A.4.01</t>
  </si>
  <si>
    <t>Snack untuk Rapat Mingguan</t>
  </si>
  <si>
    <t>pertemuan</t>
  </si>
  <si>
    <t>A.4.02</t>
  </si>
  <si>
    <t>Snack untuk Operasional Meeting Insidentil</t>
  </si>
  <si>
    <t>A.4.03</t>
  </si>
  <si>
    <t>Air minum dan snack ringan</t>
  </si>
  <si>
    <t>pack</t>
  </si>
  <si>
    <t>B - NON RUTIN / PROJECT</t>
  </si>
  <si>
    <t>Sosialisasi dan Penyusunan RENIP dan Renstra</t>
  </si>
  <si>
    <t>B.1.01</t>
  </si>
  <si>
    <t>Penyusunan RENIP dan Renstra (narasumber dan workshop)</t>
  </si>
  <si>
    <t>B.1.02</t>
  </si>
  <si>
    <t>Sosialisasi kepada unit terkait</t>
  </si>
  <si>
    <t>Pengukuran Ketercapaian IKU PT (8 IKU)</t>
  </si>
  <si>
    <t>B.2.01</t>
  </si>
  <si>
    <t>Pengumpulan data IKU per triwulan</t>
  </si>
  <si>
    <t>B.2.02</t>
  </si>
  <si>
    <t>Rapat evaluasi kinerja tiap unit per triwulan</t>
  </si>
  <si>
    <t>Peningkatan Keterampilan Anggota Unit</t>
  </si>
  <si>
    <t>B.3.01</t>
  </si>
  <si>
    <t>Pelatihan untuk staf kesekretariatan dalam meningkatkan keterampilan administrasi</t>
  </si>
  <si>
    <t>Org</t>
  </si>
  <si>
    <t>B.3.0</t>
  </si>
  <si>
    <t>Pelatihan untuk Perencanaan Strategis</t>
  </si>
  <si>
    <t>C - PENGADAAN ASSET</t>
  </si>
  <si>
    <t>Perabotan</t>
  </si>
  <si>
    <t>C.1.01</t>
  </si>
  <si>
    <t>ATK</t>
  </si>
  <si>
    <t>set</t>
  </si>
  <si>
    <t>C.1.02</t>
  </si>
  <si>
    <t>Printer</t>
  </si>
  <si>
    <t>unit</t>
  </si>
  <si>
    <t>C.1.03</t>
  </si>
  <si>
    <t>Binding/Filling</t>
  </si>
  <si>
    <t>pcs</t>
  </si>
  <si>
    <t>Bahan/Peralatan Habis Pakai</t>
  </si>
  <si>
    <t>C.2.01</t>
  </si>
  <si>
    <t>Pengharum Ruangan</t>
  </si>
  <si>
    <t>C.2.02</t>
  </si>
  <si>
    <t>Kertas Printer</t>
  </si>
  <si>
    <t>rim</t>
  </si>
  <si>
    <t>C.2.03</t>
  </si>
  <si>
    <t>Tinta Printer</t>
  </si>
  <si>
    <t>Set</t>
  </si>
  <si>
    <t>C.2.04</t>
  </si>
  <si>
    <t>Berlangganan Software AI</t>
  </si>
  <si>
    <t>bulan</t>
  </si>
  <si>
    <t>TOTAL</t>
  </si>
  <si>
    <t xml:space="preserve">Note : Header dan subheader yang diberi warna tidak boleh diubah </t>
  </si>
  <si>
    <t>Februari 2025 - Agustus 2025</t>
  </si>
  <si>
    <t>Departemen</t>
  </si>
  <si>
    <t>SPMI-SAI</t>
  </si>
  <si>
    <t>Koreksi Yayasan</t>
  </si>
  <si>
    <t>Keterangan</t>
  </si>
  <si>
    <t>Manajemen Penetapan Dokumen</t>
  </si>
  <si>
    <t>Pelaksanaan Audit Mutu Internal pada 5 standar yang sudah ditetapkan</t>
  </si>
  <si>
    <t>Operasional/ Konsumsi Tim SPMI dan Struktural dan Prodi</t>
  </si>
  <si>
    <t>Honor Auditor Audit Mutu Internal</t>
  </si>
  <si>
    <t>Honor Auditor</t>
  </si>
  <si>
    <t>Pelaksanaan Rapat Tinjauan Manajemen</t>
  </si>
  <si>
    <t>A.1.04</t>
  </si>
  <si>
    <t>Pelaksanaan Rapat Tindak Lanjut</t>
  </si>
  <si>
    <t>A.1.05</t>
  </si>
  <si>
    <t>Menyusun dan verifikasi SOP Proses Bisnis BTP</t>
  </si>
  <si>
    <t>Pegembangan Diri Unit SPMI</t>
  </si>
  <si>
    <t>Kegiatan Workshop/ Seminar/ Pelatihan yang diadakan oleh Dikti/ LLDIKTI /Benchmarking SPMI</t>
  </si>
  <si>
    <t>Tim SPMI</t>
  </si>
  <si>
    <t>SPMI</t>
  </si>
  <si>
    <t>Batam, 20 Januari 2024</t>
  </si>
  <si>
    <t>Disusun Oleh,</t>
  </si>
  <si>
    <t>Disetujui Oleh</t>
  </si>
  <si>
    <t>Diperiksa Oleh,</t>
  </si>
  <si>
    <t>Disahkan Oleh</t>
  </si>
  <si>
    <t>Ketua SPMI</t>
  </si>
  <si>
    <t>Direktur BTP</t>
  </si>
  <si>
    <t>Direktur Keuangan</t>
  </si>
  <si>
    <t>Ketua Yayasan VITKA</t>
  </si>
  <si>
    <t>Wahyudi Ilham, S.I.Kom, MM.Par</t>
  </si>
  <si>
    <t>Siska Amelia Maldin, M.Pd</t>
  </si>
  <si>
    <t>Benny Ardi</t>
  </si>
  <si>
    <t>Astika Mutiarazma</t>
  </si>
  <si>
    <t>Jan 2025 - Jun 2025</t>
  </si>
  <si>
    <t>Wadir I Bidang Akademik</t>
  </si>
  <si>
    <t>Manajemen Akademik</t>
  </si>
  <si>
    <t>jumlah</t>
  </si>
  <si>
    <t>banyaknya</t>
  </si>
  <si>
    <t>kelebihan sks dosen tetap tiap bulan</t>
  </si>
  <si>
    <t>harga akan dihitung ADAK</t>
  </si>
  <si>
    <t>kelebihan sks dosen luar biasa tiap bulan</t>
  </si>
  <si>
    <t>snack, coffee break  kegiatan Plotting dosen  2 kali</t>
  </si>
  <si>
    <t>dosen LB dan sosialisasi semester baru (15 dosen LB) dan evaluasi RPS pembelajaran</t>
  </si>
  <si>
    <t>Insentif bagi reviewer (harus ber ID Scopus) untuk artikel jurnal BTP</t>
  </si>
  <si>
    <t>A.1.06</t>
  </si>
  <si>
    <t>insentif jurnal editor dan redaksional</t>
  </si>
  <si>
    <t>A.1.07</t>
  </si>
  <si>
    <t>insentif jurnal manajer</t>
  </si>
  <si>
    <t>A.1.08</t>
  </si>
  <si>
    <t>insentif reviewer ( harus ber ID Scopus) untuk artikel jurnal keker</t>
  </si>
  <si>
    <t xml:space="preserve">Manajemen Sumber Daya Manusia dan Kompetensi Kekhususan Bidang </t>
  </si>
  <si>
    <t>Pelatihan dan uji kompetensi  Asesor BKD ( 2 orang )</t>
  </si>
  <si>
    <t>Ganti dengan kegiatan  prof dina dan Tmbhakan enagn Apk Rif</t>
  </si>
  <si>
    <t>Pelatihan metode penulisan artikel dan pendampingan submitting artikel  hibah BIMA (Yofie)</t>
  </si>
  <si>
    <t>Pelatihan penulisan jurnal internasional dan teknis menembus jurnal terindeks scopus (Poltek Batam/ UPB) sebagai penulis PERTAMA</t>
  </si>
  <si>
    <t>B.1.03</t>
  </si>
  <si>
    <t>Perpanjangan  repository kampus (1 tahun), 10 januari 2025 sd 10 januari 2026</t>
  </si>
  <si>
    <t>B.1.04</t>
  </si>
  <si>
    <t>Antisipasi kegiatan sosialisasi dg LLDIKTI 17 dg pimpinan PT dan dunia akademik (di Pekan Baru)</t>
  </si>
  <si>
    <t>persiapan dan mentoring akreditasi prodi / institusi (pihak luar, asesor P.Maksum)</t>
  </si>
  <si>
    <t>tiket pp, PKU -BTM, hotel 3N 4D</t>
  </si>
  <si>
    <t>PERALATAN</t>
  </si>
  <si>
    <t>PERABOTAN</t>
  </si>
  <si>
    <t>MESIN KANTOR</t>
  </si>
  <si>
    <t>C.3.04</t>
  </si>
  <si>
    <t>HVS A4 1 rim (Ikutkan ADAK)</t>
  </si>
  <si>
    <t>C.3.05</t>
  </si>
  <si>
    <t>Batam, 05 Januari 2025</t>
  </si>
  <si>
    <t>Jabatan</t>
  </si>
  <si>
    <t>Agung Edy Wibowo</t>
  </si>
  <si>
    <t>Siska Amelia Maldin, S.Pd., M.Pd</t>
  </si>
  <si>
    <t>FEBRUARI 2025- JULI 2025</t>
  </si>
  <si>
    <t>Wadir II</t>
  </si>
  <si>
    <t>DAYA DAN JASA</t>
  </si>
  <si>
    <t>Biaya Kebersihan</t>
  </si>
  <si>
    <t>bln</t>
  </si>
  <si>
    <t>Pemeliharaan Tanaman</t>
  </si>
  <si>
    <t>Telephon, Fax, tv &amp; wifi</t>
  </si>
  <si>
    <t>Sewa Photocopy</t>
  </si>
  <si>
    <t>Iuran Retribusi Kebersihan</t>
  </si>
  <si>
    <t>Laundry</t>
  </si>
  <si>
    <t>Bln</t>
  </si>
  <si>
    <t>Pest Control</t>
  </si>
  <si>
    <t>Internet</t>
  </si>
  <si>
    <t>KEPERLUAN UMUM &amp; ADMINISTRASI</t>
  </si>
  <si>
    <t>Perlengkapan Umum</t>
  </si>
  <si>
    <t>pengharum ruangan, coffee, tea</t>
  </si>
  <si>
    <t>Budget Oshibori</t>
  </si>
  <si>
    <t>A.2.03</t>
  </si>
  <si>
    <t>Papan Bunga</t>
  </si>
  <si>
    <t>A.2.04</t>
  </si>
  <si>
    <t>Living Cost</t>
  </si>
  <si>
    <t>PEMELIHARAAN &amp; PERBAIKAN</t>
  </si>
  <si>
    <t>A.3.01</t>
  </si>
  <si>
    <t>Maintenance kursi/meja</t>
  </si>
  <si>
    <t>Maintenance AC</t>
  </si>
  <si>
    <t>Perbaikan AC Central, dan cuci AC Split</t>
  </si>
  <si>
    <t>Perbaikan Printer</t>
  </si>
  <si>
    <t>TRANSPORTASI</t>
  </si>
  <si>
    <t>Bahan Bakar (BBM)</t>
  </si>
  <si>
    <t>Perpanjangan pajak motor dan mobil</t>
  </si>
  <si>
    <t>Perawatan Kendaraan Dinas</t>
  </si>
  <si>
    <t>KONSUMSI</t>
  </si>
  <si>
    <t>A.501</t>
  </si>
  <si>
    <t>Anggaran Snack untuk meeting management</t>
  </si>
  <si>
    <t>A.502</t>
  </si>
  <si>
    <t>Anggaran Entertaint Tamu</t>
  </si>
  <si>
    <t>A.503</t>
  </si>
  <si>
    <t>Anggaran makan siang meeting koordinasi</t>
  </si>
  <si>
    <t>A.504</t>
  </si>
  <si>
    <t>Budget Welcome drink Menyambut Tamu</t>
  </si>
  <si>
    <t>AKOMODASI HIBAH</t>
  </si>
  <si>
    <t>A.6.01</t>
  </si>
  <si>
    <t>Biaya Pengurusan Proposal Hibah</t>
  </si>
  <si>
    <t>A.6.02</t>
  </si>
  <si>
    <t>Biaya Monev lldikti 17</t>
  </si>
  <si>
    <t>CCTV Indoor</t>
  </si>
  <si>
    <t>Instalasi CCTV</t>
  </si>
  <si>
    <t xml:space="preserve">Emergency Lamp VISALUX VS-2124 L </t>
  </si>
  <si>
    <t>C.1.04</t>
  </si>
  <si>
    <t>Acces Poin Wifi</t>
  </si>
  <si>
    <t>Lab. CUM dan FB</t>
  </si>
  <si>
    <t>C.1.05</t>
  </si>
  <si>
    <t>Pembelian Kabel dan Jack Audio Band</t>
  </si>
  <si>
    <t>Band FNB</t>
  </si>
  <si>
    <t>C.1.06</t>
  </si>
  <si>
    <t>Kabel HDMI</t>
  </si>
  <si>
    <t>Pembuatan Lemari Toga dan Plakat</t>
  </si>
  <si>
    <t>Kursi kerja dosen</t>
  </si>
  <si>
    <t>Meja kerja staf</t>
  </si>
  <si>
    <t>Meja Kerja Kepala Puslib</t>
  </si>
  <si>
    <t>C.2.05</t>
  </si>
  <si>
    <t>Lemari File Arsip</t>
  </si>
  <si>
    <t>C.3.01</t>
  </si>
  <si>
    <t>AC Daikin 2 PK Ruang Kelas</t>
  </si>
  <si>
    <t>Lt 4</t>
  </si>
  <si>
    <t>C.3.02</t>
  </si>
  <si>
    <t>Instalasi dan Pemasangan AC Daikin 2 PK</t>
  </si>
  <si>
    <t>C.3.03</t>
  </si>
  <si>
    <t>Dispenser</t>
  </si>
  <si>
    <t>Ruangan SAI</t>
  </si>
  <si>
    <t>Stand Mirror</t>
  </si>
  <si>
    <t>Batam, 3 Januari 2024</t>
  </si>
  <si>
    <t xml:space="preserve">   Disetujui Oleh</t>
  </si>
  <si>
    <r>
      <t xml:space="preserve">               </t>
    </r>
    <r>
      <rPr>
        <u/>
        <sz val="12"/>
        <color theme="1"/>
        <rFont val="Calibri"/>
        <family val="2"/>
        <scheme val="minor"/>
      </rPr>
      <t xml:space="preserve"> Dr. Syafruddin Rais, M.Par </t>
    </r>
    <r>
      <rPr>
        <sz val="12"/>
        <color theme="1"/>
        <rFont val="Calibri"/>
        <family val="2"/>
        <scheme val="minor"/>
      </rPr>
      <t xml:space="preserve">           </t>
    </r>
    <r>
      <rPr>
        <u/>
        <sz val="12"/>
        <color theme="1"/>
        <rFont val="Calibri"/>
        <family val="2"/>
        <scheme val="minor"/>
      </rPr>
      <t>Siska Amelia Maldin, M.Pd</t>
    </r>
  </si>
  <si>
    <t xml:space="preserve">Feb 2025 - Juli 2025 </t>
  </si>
  <si>
    <t>Wadir II SDM</t>
  </si>
  <si>
    <t>EMLPOYEE BENEFIT</t>
  </si>
  <si>
    <t>Dana Sosial</t>
  </si>
  <si>
    <t>Pengobatan</t>
  </si>
  <si>
    <t>Reward</t>
  </si>
  <si>
    <t>BIAYA SDM LAINNYA</t>
  </si>
  <si>
    <t>Honor anak magang</t>
  </si>
  <si>
    <t>Zumba CSR</t>
  </si>
  <si>
    <t>Zumba Mahasiswa</t>
  </si>
  <si>
    <t>3</t>
  </si>
  <si>
    <t>PERJALANAN DINAS</t>
  </si>
  <si>
    <t>Biaya Perjalanan dinas Institusi (Direktur/Rektor)</t>
  </si>
  <si>
    <t xml:space="preserve">Biaya Tranportasi Dosen LB </t>
  </si>
  <si>
    <t>Hari sandi, Haufi</t>
  </si>
  <si>
    <t>Biaya Akomodasi Dosen LB</t>
  </si>
  <si>
    <t>B - NON RUTIN/ PROJECT</t>
  </si>
  <si>
    <t>PENGEMBANGAN SDM</t>
  </si>
  <si>
    <t>English class</t>
  </si>
  <si>
    <t>Pelatihan scopus</t>
  </si>
  <si>
    <t>Workshop Pengembangan Kurikulum</t>
  </si>
  <si>
    <t>Peningkatan Jabfung Dosen</t>
  </si>
  <si>
    <t>Batam, 5 Februari 2025</t>
  </si>
  <si>
    <t xml:space="preserve">  Disetujui Oleh</t>
  </si>
  <si>
    <t xml:space="preserve">Wadir II </t>
  </si>
  <si>
    <r>
      <t xml:space="preserve">                 </t>
    </r>
    <r>
      <rPr>
        <u/>
        <sz val="12"/>
        <color theme="1"/>
        <rFont val="Calibri"/>
        <family val="2"/>
        <scheme val="minor"/>
      </rPr>
      <t>Dr. Syafruddin Rais, M.Par</t>
    </r>
    <r>
      <rPr>
        <sz val="12"/>
        <color theme="1"/>
        <rFont val="Calibri"/>
        <family val="2"/>
        <scheme val="minor"/>
      </rPr>
      <t xml:space="preserve">                   </t>
    </r>
    <r>
      <rPr>
        <u/>
        <sz val="12"/>
        <color theme="1"/>
        <rFont val="Calibri"/>
        <family val="2"/>
        <scheme val="minor"/>
      </rPr>
      <t>Siska Amelia Maldin, M.Pd</t>
    </r>
  </si>
  <si>
    <t>Kemahasiswaan</t>
  </si>
  <si>
    <t>Biaya  workshop pengembangan karir/ kewirausahaan</t>
  </si>
  <si>
    <t>honor narasumber, biaya konsumsi narasumber dan peserta</t>
  </si>
  <si>
    <t xml:space="preserve">Biaya Konseling Kesehatan Mental Health ( Untuk Tujuan Tertentu - By Case ) &amp; Kegiatan Konseling rutin untuk a) OJT   b) Mahasiswa Bermasalah  c) Seminar Mental Health dll </t>
  </si>
  <si>
    <t xml:space="preserve">kegiatan </t>
  </si>
  <si>
    <t xml:space="preserve">6 x rutin bulanan konseling session                                          4 x seminar kesehatan mental dll </t>
  </si>
  <si>
    <t>Biaya Kontribusi Kegiatan HIMA tiap prodi, Kegiatan Lintas Agama ( Perayaan Maulid , Natal, Buka Puasa bersama dll ) - Biaya dukungan Unit Kegiatan Mahasiswa ( UKM ) ie.UKM Tari/Musik memperkuat band equipment,&amp; Kegiatan Kewirausahaan Mahasiswa</t>
  </si>
  <si>
    <t xml:space="preserve">Biaya dukungan kegiatan kemahasiswaan HIMA dan lainnya berdasarkan pelaksanaan kegiatan tahun lalu terutama untuk kegiatan lintas agama/perayaan hari besar keagamaan dan dukungan UKM - Kegiatan HIMA lintas Prodi </t>
  </si>
  <si>
    <t>Biaya pengabdian mahasiswa ke masyarakat - pelatihan dan workshop (kegiatan wajib SIMKATMAWA)</t>
  </si>
  <si>
    <t>Transportasi, Bahan Paparan, Konsumsi</t>
  </si>
  <si>
    <t>A.2.05</t>
  </si>
  <si>
    <t>Biaya operasional workshop LLDIKTI X, DIKSI, BAKORMA Indonesia tema Kerjasama, Kemitraan, Kemahasiswaan, Tracer Study</t>
  </si>
  <si>
    <t xml:space="preserve"> (Tiket, Hotel. Uang Saku dan Akomodasi)</t>
  </si>
  <si>
    <t>A.2.06</t>
  </si>
  <si>
    <t>Biaya pelatihan workshop soft skills (public speaking, time management, managing work team)</t>
  </si>
  <si>
    <t>pelatihan Master Ceremony ( MC ),honor narasumber, biaya konsumsi narasumber dan peserta</t>
  </si>
  <si>
    <t>A.2.07</t>
  </si>
  <si>
    <t xml:space="preserve">Biaya seleksi pre-screening calon awardee IISMA 2025 </t>
  </si>
  <si>
    <t>Biaya wajib diperguruan tinggi sesuai arahan DIKSI</t>
  </si>
  <si>
    <t>A.2.09</t>
  </si>
  <si>
    <t>Reward bagi mahasiswa IISMA yang lulus tahun 2025</t>
  </si>
  <si>
    <t>mahasiswa</t>
  </si>
  <si>
    <t>Penghargaan bagi mahasiswa yang lulus IISMA tahun 2024 berupa penggantian tes Kompetensi bahasa Inggris</t>
  </si>
  <si>
    <t>A.2.10</t>
  </si>
  <si>
    <t xml:space="preserve">Biaya seminar temu kangen alumni + Pembentukan , Pelantikan IKA Alumni </t>
  </si>
  <si>
    <t>kegiatan temu kangen alumni untuk pemenuhan borang akreditasi. Biaya cetak kartu IKA Alumni , Expo/ Job Fair/Seminar , Membangun Platfom fitur alumni pada LINKELDN dan platform lainnya</t>
  </si>
  <si>
    <t>A.2.11</t>
  </si>
  <si>
    <t xml:space="preserve">Biaya Mengikuti Perlombaan  Kategori Mahasiswa ( Perlombaan Umum ic. Debat Bahasa Inggris, Puisi, Essay Competition ) </t>
  </si>
  <si>
    <t xml:space="preserve">Berdasarkan pengalaman tahun lalu, terbuka kesempatan untuk mengikuti lomba kategori umum tersebut, namun karena tidak dianggarkan sulit untuk mengalokasikan anggaran </t>
  </si>
  <si>
    <t xml:space="preserve">Biaya Mengikuti Perlombaan TIngkat Lokal, Nasional &amp; Internasional </t>
  </si>
  <si>
    <t xml:space="preserve">Tingkat lokal antar perguruan tinggi, tingkat nasional support kegiatan semacam NHI-Tour Competition , Entrepreneurship Award, Tingkat Internasional La Cuisine, Salon Culinaire, ie. Battle Chef of Penang </t>
  </si>
  <si>
    <t xml:space="preserve">Pembelian aset baju tari 1 set baju tari tradisional Melayu komplit ( berikut aksesoris sunting dll ) </t>
  </si>
  <si>
    <t>Menjadi asset UKM Tari , berdasarkan pengalaman sewa baju untuk penampilan tari cukup mahal sehingga bila memiliki aset sendiri akan lebih efektif</t>
  </si>
  <si>
    <t>A. 2.11</t>
  </si>
  <si>
    <t>Biaya pembelian plakat</t>
  </si>
  <si>
    <t>buah</t>
  </si>
  <si>
    <t xml:space="preserve">Cendramata untuk tiap tamu/mitra </t>
  </si>
  <si>
    <t>A.2.12</t>
  </si>
  <si>
    <t>Biaya pembelian souvenir tumbler BTP untuk hotel dan institusi</t>
  </si>
  <si>
    <t>PERIODE:</t>
  </si>
  <si>
    <t>BULAN :</t>
  </si>
  <si>
    <t>FEBRUARI 2025 - JULI 2025</t>
  </si>
  <si>
    <t>DEPART:</t>
  </si>
  <si>
    <t>PUSLITABMAS</t>
  </si>
  <si>
    <t>SKEMA KEGIATAN</t>
  </si>
  <si>
    <t>VOLUME</t>
  </si>
  <si>
    <t>HARGA</t>
  </si>
  <si>
    <t>TOTAL ANGGRAN</t>
  </si>
  <si>
    <t>KOREKSI YAYASAN</t>
  </si>
  <si>
    <t>KETERANGAN</t>
  </si>
  <si>
    <t>PENELITIAN</t>
  </si>
  <si>
    <t>PENELITIAN DOSEN</t>
  </si>
  <si>
    <t xml:space="preserve"> Min 3 Dosen (1 Mhs )</t>
  </si>
  <si>
    <t xml:space="preserve">OUTPUT: PROPOSAL, LAPORAN DAN PUBLIKASI (WAJIB SINTA minimal sinta 5) </t>
  </si>
  <si>
    <t>PUBLIKASI</t>
  </si>
  <si>
    <t>A2.01</t>
  </si>
  <si>
    <t>JURNAL NASIONAL TERAKREDITASI</t>
  </si>
  <si>
    <t>A2.01.01</t>
  </si>
  <si>
    <t>Sinta 2</t>
  </si>
  <si>
    <t>Dosen</t>
  </si>
  <si>
    <t>Sama Dengan Diatas (SDA)</t>
  </si>
  <si>
    <t>A2.01.02</t>
  </si>
  <si>
    <t>Sinta 3</t>
  </si>
  <si>
    <t>SDA</t>
  </si>
  <si>
    <t>A2.01.03</t>
  </si>
  <si>
    <t>Sinta 4</t>
  </si>
  <si>
    <t>A2.01.04</t>
  </si>
  <si>
    <t>Sinta 5</t>
  </si>
  <si>
    <t>A2.01.05</t>
  </si>
  <si>
    <t>Sinta 6</t>
  </si>
  <si>
    <t>A2.02</t>
  </si>
  <si>
    <t>JURNAL INTERNASIONAL</t>
  </si>
  <si>
    <t>A2.02.01</t>
  </si>
  <si>
    <t>Index copernicus, ESCI</t>
  </si>
  <si>
    <t>A2.04</t>
  </si>
  <si>
    <t>JURNAL INTERNASIONAL BEREPUTASI</t>
  </si>
  <si>
    <t>A2.04.01</t>
  </si>
  <si>
    <t>Q2</t>
  </si>
  <si>
    <t>A2.04.03</t>
  </si>
  <si>
    <t>Q3</t>
  </si>
  <si>
    <t>A2.04.04</t>
  </si>
  <si>
    <t>Q4</t>
  </si>
  <si>
    <t>Hak Cipta</t>
  </si>
  <si>
    <t>Buku Ajar ISBN</t>
  </si>
  <si>
    <t>Buku Referensi ISBN</t>
  </si>
  <si>
    <t>PENGABDIAN KEPADA MASYARAKAT (PKM)</t>
  </si>
  <si>
    <t>PKM (NON MATERIAL)</t>
  </si>
  <si>
    <t>TIM</t>
  </si>
  <si>
    <t>OUTPUT: PROPOSAL, LAPORAN DAN PUBLIKASI OJS</t>
  </si>
  <si>
    <t>PKM MATERIAL</t>
  </si>
  <si>
    <t>B - NON- RUTIN/ PROJECT</t>
  </si>
  <si>
    <t xml:space="preserve">Manajemen Akademik </t>
  </si>
  <si>
    <t>PELATIHAN PENGELOLAHAN AKREDITASI OJS SECARA ELETRONIK BERSAMA ARJUNA</t>
  </si>
  <si>
    <t>PESERTA</t>
  </si>
  <si>
    <t>Keker sdh didaftarkan di Arjuna, tinggal menunggu Undangan Arjuna jika ditemukan hal yg harus diperbaiki atau naik ke Sinta (Semester lalu Ganjil 2024 tidak diberangkatkan dikarenakan minim anggaran)</t>
  </si>
  <si>
    <t>PELATIHAN LPPM/PPM LLDIKTI WIL 17: 1. MENGIKUTI PELATIHAN PENGEMBANGAN SDM PUSLITABMAS ( 2 ORANG )</t>
  </si>
  <si>
    <t xml:space="preserve">HARI </t>
  </si>
  <si>
    <t>Biaya DOI</t>
  </si>
  <si>
    <t>C - PENGGADAAN ASET</t>
  </si>
  <si>
    <t>RAK DOKUMEN (PENYIMPANAN ARSIP PUSLITABMAS) FILLING KABINET</t>
  </si>
  <si>
    <t>Meja Ruang Meeting untuk Ruangan UNIT (Senat, Puslitabmas, SAI, COE, Perencanaan Strategis)</t>
  </si>
  <si>
    <t>Dispenser Ruangan UNIT (Senat, Puslitabmas, SAI, COE, Perencanaan Strategis)</t>
  </si>
  <si>
    <t>Plafon keseluruhan</t>
  </si>
  <si>
    <t>Batam,  Agustus  2024</t>
  </si>
  <si>
    <t>Disusun Oleh,                                                                            Disetujui Oleh</t>
  </si>
  <si>
    <t>Plt Kabag Puslitabmas                                                               Pjs. Direktur BTP</t>
  </si>
  <si>
    <t>Dr Agung Edy Wibowo, S.E., M.SI                                             Siska Amelia Maldin, M.Pd</t>
  </si>
  <si>
    <t>ADAK</t>
  </si>
  <si>
    <t xml:space="preserve">SARANA PENDUKUNG </t>
  </si>
  <si>
    <t>ALAT TULIS KANTOR</t>
  </si>
  <si>
    <t>A.1.01.01</t>
  </si>
  <si>
    <t>Tisu Meja</t>
  </si>
  <si>
    <t>Box</t>
  </si>
  <si>
    <t>A.1.01.02</t>
  </si>
  <si>
    <t>Paper Clip</t>
  </si>
  <si>
    <t>Kotak</t>
  </si>
  <si>
    <t>A.1.01.03</t>
  </si>
  <si>
    <t>Kertas A4 70 Gr Paperone / Double A 4 box</t>
  </si>
  <si>
    <t>A.1.01.04</t>
  </si>
  <si>
    <t>Amplop Polos Coklat uk. Folio F4</t>
  </si>
  <si>
    <t>A.1.01.05</t>
  </si>
  <si>
    <t>Kertas Concorde Putih 90 Grm 20 Sheet</t>
  </si>
  <si>
    <t>Pack</t>
  </si>
  <si>
    <t>A.1.01.06</t>
  </si>
  <si>
    <t xml:space="preserve">Plastik Bening Opp uk. 12 x 18.5cm </t>
  </si>
  <si>
    <t>A.1.01.07</t>
  </si>
  <si>
    <t>Double Folio Bergaris Size 32 x 42 Isi 100 Sheet</t>
  </si>
  <si>
    <t>A.1.01.08</t>
  </si>
  <si>
    <t>Kertas Sertifikat Flamingo uk. A4</t>
  </si>
  <si>
    <t>A.1.01.09</t>
  </si>
  <si>
    <t>Stopmap Merah</t>
  </si>
  <si>
    <t>Pcs</t>
  </si>
  <si>
    <t>A.1.01.10</t>
  </si>
  <si>
    <t>Stopmap Biru</t>
  </si>
  <si>
    <t>A.1.01.11</t>
  </si>
  <si>
    <t>Stopmap Hijau</t>
  </si>
  <si>
    <t>A.1.01.12</t>
  </si>
  <si>
    <t>Sticky Note Warna</t>
  </si>
  <si>
    <t>pad</t>
  </si>
  <si>
    <t>A.1.01.13</t>
  </si>
  <si>
    <t>Plastik mika (cover jilid)</t>
  </si>
  <si>
    <t>lembar</t>
  </si>
  <si>
    <t>A.1.01.14</t>
  </si>
  <si>
    <t>Kertas karton (cover jilid)</t>
  </si>
  <si>
    <t>A.1.01.15</t>
  </si>
  <si>
    <t>kertas F4</t>
  </si>
  <si>
    <t>ALAT MEJA KANTOR</t>
  </si>
  <si>
    <t>A.1.02.01</t>
  </si>
  <si>
    <t>Isi Steples No.10-1m Kenko</t>
  </si>
  <si>
    <t>A.1.02.02</t>
  </si>
  <si>
    <t>Spidol 3 Warna (Masing-Masing 10 Kotak)</t>
  </si>
  <si>
    <t>A.1.02.03</t>
  </si>
  <si>
    <t>Tinta Printer Epson (4 Macam Warna, @ 5 Kotak)</t>
  </si>
  <si>
    <t>A.1.02.04</t>
  </si>
  <si>
    <t>Pena</t>
  </si>
  <si>
    <t>A.1.02.05</t>
  </si>
  <si>
    <t>Hekter Kecil</t>
  </si>
  <si>
    <t>A.1.02.06</t>
  </si>
  <si>
    <t>Hekter Besar</t>
  </si>
  <si>
    <t>A.1.02.07</t>
  </si>
  <si>
    <t>Magazine Holder Hitam</t>
  </si>
  <si>
    <t>A.1.02.08</t>
  </si>
  <si>
    <t>Ordner Gobi</t>
  </si>
  <si>
    <t>A.1.02.09</t>
  </si>
  <si>
    <t>Tempat Alat Tulis</t>
  </si>
  <si>
    <t>A.1.02.10</t>
  </si>
  <si>
    <t>Gunting</t>
  </si>
  <si>
    <t>A.1.02.11</t>
  </si>
  <si>
    <t>Ring jilid besar</t>
  </si>
  <si>
    <t>A.1.02.12</t>
  </si>
  <si>
    <t>ring jilid kecil</t>
  </si>
  <si>
    <t>A.1.02.13</t>
  </si>
  <si>
    <t>Lem kertas/glue stick</t>
  </si>
  <si>
    <t>A.1.02.14</t>
  </si>
  <si>
    <t>Batrai A2</t>
  </si>
  <si>
    <t>A.1.02.15</t>
  </si>
  <si>
    <t>Batrai A3</t>
  </si>
  <si>
    <t>A.1.02.16</t>
  </si>
  <si>
    <t>Solasi Bening Besar</t>
  </si>
  <si>
    <t>A.1.02.17</t>
  </si>
  <si>
    <t>Solasi Hitam besar</t>
  </si>
  <si>
    <t>A.1.02.18</t>
  </si>
  <si>
    <t>Penghapus Glass Board</t>
  </si>
  <si>
    <t>A.1.02.19</t>
  </si>
  <si>
    <t>Mata Pisau Cutter</t>
  </si>
  <si>
    <t>A.1.02.20</t>
  </si>
  <si>
    <t>Box File</t>
  </si>
  <si>
    <t>A.1.02.21</t>
  </si>
  <si>
    <t>Gobi</t>
  </si>
  <si>
    <t>A.1.02.22</t>
  </si>
  <si>
    <t>Tag kunci warna</t>
  </si>
  <si>
    <t>kotak</t>
  </si>
  <si>
    <t>A.1.02.23</t>
  </si>
  <si>
    <t>Tipe-x</t>
  </si>
  <si>
    <t>2</t>
  </si>
  <si>
    <t>HONOR</t>
  </si>
  <si>
    <t>A.2.01.01</t>
  </si>
  <si>
    <t>Honor Pengawas (UTS + UAS)</t>
  </si>
  <si>
    <t>mata kuliah</t>
  </si>
  <si>
    <t>A.2.01.03</t>
  </si>
  <si>
    <t>Honor Koreksi</t>
  </si>
  <si>
    <t>lembar jawaban</t>
  </si>
  <si>
    <t>Honor Tim RPL</t>
  </si>
  <si>
    <t>orang</t>
  </si>
  <si>
    <t>Operasional Lain-lain</t>
  </si>
  <si>
    <t>A.3.01.01</t>
  </si>
  <si>
    <t>Pengiriman Dokumen ke LLDIKTI</t>
  </si>
  <si>
    <t>Semester</t>
  </si>
  <si>
    <t>Pulsa HP ADAK</t>
  </si>
  <si>
    <t>Pelatihan Tenaga Kependidikan LLDIKTI XVII</t>
  </si>
  <si>
    <t>B.3.02</t>
  </si>
  <si>
    <t>Benchmarking Pelayanan Akademik</t>
  </si>
  <si>
    <t>B.3.03</t>
  </si>
  <si>
    <t>Benchmarking Pelaksanaan &amp; Pelaporan RPL</t>
  </si>
  <si>
    <t>C.1.01.01</t>
  </si>
  <si>
    <t>Kabel Gulung Extention 15 meter</t>
  </si>
  <si>
    <t>C.1.01.02</t>
  </si>
  <si>
    <t>Connector HDMI &amp; VGA</t>
  </si>
  <si>
    <t>IT Yayasan</t>
  </si>
  <si>
    <t>Penggantian kabel HDMI/VGA kelas</t>
  </si>
  <si>
    <t>Kabel extention 5 meter</t>
  </si>
  <si>
    <t>C.3.01.01</t>
  </si>
  <si>
    <t>Charger HP Redmi ADAK</t>
  </si>
  <si>
    <t>Unit</t>
  </si>
  <si>
    <t>Batam, 09 Januari 2025</t>
  </si>
  <si>
    <t>Kabag. ADAK</t>
  </si>
  <si>
    <t>Frangky Silitonga</t>
  </si>
  <si>
    <t>Siska Amelia Maldin, S.Pd.M.Pd.</t>
  </si>
  <si>
    <r>
      <rPr>
        <b/>
        <sz val="12"/>
        <rFont val="Calibri"/>
        <family val="1"/>
      </rPr>
      <t xml:space="preserve">BATAM TOURISM POLYTECHNIC
</t>
    </r>
    <r>
      <rPr>
        <sz val="7"/>
        <rFont val="Calibri"/>
        <family val="1"/>
      </rPr>
      <t>Jalan Gajah Mada, The Vitka City Complex,Tiban, Kota Batam 29425, Kepulauan Riau – Indonesia</t>
    </r>
  </si>
  <si>
    <r>
      <rPr>
        <sz val="8"/>
        <rFont val="Calibri"/>
        <family val="1"/>
      </rPr>
      <t xml:space="preserve">Genap
</t>
    </r>
    <r>
      <rPr>
        <sz val="8"/>
        <rFont val="Calibri"/>
        <family val="1"/>
      </rPr>
      <t xml:space="preserve">11 sekolah BTP, 11 Sekolah ITEBA
</t>
    </r>
    <r>
      <rPr>
        <sz val="8"/>
        <rFont val="Calibri"/>
        <family val="1"/>
      </rPr>
      <t>3 Hari 2 malam Genap</t>
    </r>
  </si>
  <si>
    <r>
      <rPr>
        <b/>
        <sz val="9"/>
        <rFont val="Calibri"/>
        <family val="1"/>
      </rPr>
      <t xml:space="preserve">RENCANA ANGGARAN BELANJA (RAB)
</t>
    </r>
    <r>
      <rPr>
        <b/>
        <sz val="8"/>
        <rFont val="Calibri"/>
        <family val="1"/>
      </rPr>
      <t xml:space="preserve">PERIODE        </t>
    </r>
    <r>
      <rPr>
        <b/>
        <sz val="9"/>
        <rFont val="Calibri"/>
        <family val="1"/>
      </rPr>
      <t xml:space="preserve">TA. 2024/2025 - SEMESTER GANJIL &amp; GENAP                     </t>
    </r>
    <r>
      <rPr>
        <b/>
        <vertAlign val="superscript"/>
        <sz val="9"/>
        <rFont val="Calibri"/>
        <family val="1"/>
      </rPr>
      <t xml:space="preserve">Batam Tourism Polytechnic (BTP)
</t>
    </r>
    <r>
      <rPr>
        <b/>
        <sz val="7"/>
        <rFont val="Calibri"/>
        <family val="1"/>
      </rPr>
      <t xml:space="preserve">BULAN               AUGUST 2024 - JANUARI 2025
</t>
    </r>
    <r>
      <rPr>
        <b/>
        <sz val="7"/>
        <rFont val="Calibri"/>
        <family val="1"/>
      </rPr>
      <t xml:space="preserve">Departemen    </t>
    </r>
    <r>
      <rPr>
        <b/>
        <u/>
        <sz val="7"/>
        <rFont val="Calibri"/>
        <family val="1"/>
      </rPr>
      <t>Sales &amp; Marketing Batam Tourism Polytechnic</t>
    </r>
  </si>
  <si>
    <r>
      <rPr>
        <b/>
        <sz val="8"/>
        <rFont val="Calibri"/>
        <family val="1"/>
      </rPr>
      <t>NO</t>
    </r>
  </si>
  <si>
    <r>
      <rPr>
        <b/>
        <sz val="8"/>
        <rFont val="Calibri"/>
        <family val="1"/>
      </rPr>
      <t>Jenis Perkiraan</t>
    </r>
  </si>
  <si>
    <r>
      <rPr>
        <b/>
        <sz val="8"/>
        <rFont val="Calibri"/>
        <family val="1"/>
      </rPr>
      <t>Volume</t>
    </r>
  </si>
  <si>
    <r>
      <rPr>
        <b/>
        <sz val="8"/>
        <rFont val="Calibri"/>
        <family val="1"/>
      </rPr>
      <t>Harga</t>
    </r>
  </si>
  <si>
    <r>
      <rPr>
        <b/>
        <sz val="8"/>
        <rFont val="Calibri"/>
        <family val="1"/>
      </rPr>
      <t>Total Anggaran</t>
    </r>
  </si>
  <si>
    <r>
      <rPr>
        <b/>
        <sz val="8"/>
        <rFont val="Calibri"/>
        <family val="1"/>
      </rPr>
      <t>Keterangan</t>
    </r>
  </si>
  <si>
    <r>
      <rPr>
        <b/>
        <sz val="9"/>
        <rFont val="Calibri"/>
        <family val="1"/>
      </rPr>
      <t>A - OPERASIONAL RUTIN</t>
    </r>
  </si>
  <si>
    <r>
      <rPr>
        <b/>
        <sz val="7"/>
        <rFont val="Calibri"/>
        <family val="1"/>
      </rPr>
      <t>OFFLINE MARKETING</t>
    </r>
  </si>
  <si>
    <r>
      <rPr>
        <sz val="8"/>
        <rFont val="Calibri"/>
        <family val="1"/>
      </rPr>
      <t>A.1.01</t>
    </r>
  </si>
  <si>
    <r>
      <rPr>
        <sz val="8"/>
        <rFont val="Calibri"/>
        <family val="1"/>
      </rPr>
      <t>Iklan BTP  di Baliho Batam</t>
    </r>
  </si>
  <si>
    <r>
      <rPr>
        <sz val="8"/>
        <rFont val="Calibri"/>
        <family val="1"/>
      </rPr>
      <t xml:space="preserve">Lokasi simpang jam, bulan September, oktober,
</t>
    </r>
    <r>
      <rPr>
        <sz val="8"/>
        <rFont val="Calibri"/>
        <family val="1"/>
      </rPr>
      <t>November, December,januari, februari</t>
    </r>
  </si>
  <si>
    <r>
      <rPr>
        <sz val="8"/>
        <rFont val="Calibri"/>
        <family val="1"/>
      </rPr>
      <t>A.1.03</t>
    </r>
  </si>
  <si>
    <r>
      <rPr>
        <sz val="8"/>
        <rFont val="Calibri"/>
        <family val="1"/>
      </rPr>
      <t>T Banner di Area Batam</t>
    </r>
  </si>
  <si>
    <r>
      <rPr>
        <sz val="8"/>
        <rFont val="Calibri"/>
        <family val="1"/>
      </rPr>
      <t xml:space="preserve">4 titik ( simpang kepri mall 2, simpang gelael, simpang
</t>
    </r>
    <r>
      <rPr>
        <sz val="8"/>
        <rFont val="Calibri"/>
        <family val="1"/>
      </rPr>
      <t>baloi,)</t>
    </r>
  </si>
  <si>
    <r>
      <rPr>
        <sz val="8"/>
        <rFont val="Calibri"/>
        <family val="1"/>
      </rPr>
      <t>A.1.10</t>
    </r>
  </si>
  <si>
    <t>banner di depan sekolah SMAN 13 Pekanbaru</t>
  </si>
  <si>
    <r>
      <rPr>
        <sz val="8"/>
        <rFont val="Calibri"/>
        <family val="1"/>
      </rPr>
      <t>cetak dan biaya pemasangan</t>
    </r>
  </si>
  <si>
    <r>
      <rPr>
        <sz val="8"/>
        <rFont val="Calibri"/>
        <family val="1"/>
      </rPr>
      <t>A.1.11</t>
    </r>
  </si>
  <si>
    <r>
      <rPr>
        <sz val="8"/>
        <rFont val="Calibri"/>
        <family val="1"/>
      </rPr>
      <t>Banner di depan sekolah SMAN 3 Pekanbaru</t>
    </r>
  </si>
  <si>
    <r>
      <rPr>
        <sz val="8"/>
        <rFont val="Calibri"/>
        <family val="1"/>
      </rPr>
      <t>A.1.12</t>
    </r>
  </si>
  <si>
    <r>
      <rPr>
        <sz val="8"/>
        <rFont val="Calibri"/>
        <family val="1"/>
      </rPr>
      <t>Banner di depan sekolah SMK N 5 Pekanbaru</t>
    </r>
  </si>
  <si>
    <r>
      <rPr>
        <sz val="8"/>
        <rFont val="Calibri"/>
        <family val="1"/>
      </rPr>
      <t>A.1.13</t>
    </r>
  </si>
  <si>
    <r>
      <rPr>
        <sz val="8"/>
        <rFont val="Calibri"/>
        <family val="1"/>
      </rPr>
      <t>Banner di depan Sekolah SMA Budi Luhur</t>
    </r>
  </si>
  <si>
    <r>
      <rPr>
        <sz val="8"/>
        <rFont val="Calibri"/>
        <family val="1"/>
      </rPr>
      <t>A.1.14</t>
    </r>
  </si>
  <si>
    <r>
      <rPr>
        <sz val="8"/>
        <rFont val="Calibri"/>
        <family val="1"/>
      </rPr>
      <t>Banner di depan SMA AL AZHAR SYIFA BUDHI</t>
    </r>
  </si>
  <si>
    <t>cetak dan biaya pemasangan</t>
  </si>
  <si>
    <r>
      <rPr>
        <sz val="8"/>
        <rFont val="Calibri"/>
        <family val="1"/>
      </rPr>
      <t>A.1.20</t>
    </r>
  </si>
  <si>
    <t>Banner di di depan SMAK Yos Sudarso Batam</t>
  </si>
  <si>
    <r>
      <rPr>
        <sz val="8"/>
        <rFont val="Calibri"/>
        <family val="1"/>
      </rPr>
      <t>A.1.21</t>
    </r>
  </si>
  <si>
    <t>Banner di  SMA &amp; SMK Maitreyawira Batam</t>
  </si>
  <si>
    <r>
      <rPr>
        <sz val="8"/>
        <rFont val="Calibri"/>
        <family val="1"/>
      </rPr>
      <t>A.1.22</t>
    </r>
  </si>
  <si>
    <t>Banner di  Edufair SMA Mondial Batam</t>
  </si>
  <si>
    <r>
      <rPr>
        <sz val="8"/>
        <rFont val="Calibri"/>
        <family val="1"/>
      </rPr>
      <t>A.1.24</t>
    </r>
  </si>
  <si>
    <t>Logistik Roadshow &amp; Sosialisasi Lingga</t>
  </si>
  <si>
    <t>penginapan dan trasnport dan uang saku</t>
  </si>
  <si>
    <r>
      <rPr>
        <sz val="8"/>
        <rFont val="Calibri"/>
        <family val="1"/>
      </rPr>
      <t>A.1.25</t>
    </r>
  </si>
  <si>
    <r>
      <rPr>
        <sz val="8"/>
        <rFont val="Calibri"/>
        <family val="1"/>
      </rPr>
      <t>Cetak Spanduk Baliho depan sekolah SMK dan SMA</t>
    </r>
    <r>
      <rPr>
        <sz val="8"/>
        <rFont val="Calibri"/>
      </rPr>
      <t xml:space="preserve"> dan perumahan</t>
    </r>
  </si>
  <si>
    <r>
      <rPr>
        <sz val="8"/>
        <rFont val="Calibri"/>
        <family val="1"/>
      </rPr>
      <t>A.1.27</t>
    </r>
  </si>
  <si>
    <r>
      <rPr>
        <sz val="8"/>
        <rFont val="Calibri"/>
        <family val="1"/>
      </rPr>
      <t>Cetak Brosur BTP</t>
    </r>
  </si>
  <si>
    <t>Cetak</t>
  </si>
  <si>
    <r>
      <rPr>
        <sz val="8"/>
        <rFont val="Calibri"/>
        <family val="1"/>
      </rPr>
      <t>A.1.28</t>
    </r>
  </si>
  <si>
    <r>
      <rPr>
        <sz val="8"/>
        <rFont val="Calibri"/>
        <family val="1"/>
      </rPr>
      <t>Cetak Brosur Harga BTP</t>
    </r>
  </si>
  <si>
    <r>
      <rPr>
        <sz val="8"/>
        <rFont val="Calibri"/>
        <family val="1"/>
      </rPr>
      <t>A.1.29</t>
    </r>
  </si>
  <si>
    <r>
      <rPr>
        <sz val="8"/>
        <rFont val="Calibri"/>
        <family val="1"/>
      </rPr>
      <t>Cetak Map BTP</t>
    </r>
  </si>
  <si>
    <r>
      <rPr>
        <sz val="8"/>
        <rFont val="Calibri"/>
        <family val="1"/>
      </rPr>
      <t>A.1.30</t>
    </r>
  </si>
  <si>
    <r>
      <rPr>
        <sz val="8"/>
        <rFont val="Calibri"/>
        <family val="1"/>
      </rPr>
      <t>Cetak Roll Banner Besar</t>
    </r>
  </si>
  <si>
    <r>
      <rPr>
        <sz val="8"/>
        <rFont val="Calibri"/>
        <family val="1"/>
      </rPr>
      <t>untuk di setiap perusahaan vitka group ( ukuran standar</t>
    </r>
  </si>
  <si>
    <r>
      <rPr>
        <sz val="8"/>
        <rFont val="Calibri"/>
        <family val="1"/>
      </rPr>
      <t>A.1.31</t>
    </r>
  </si>
  <si>
    <r>
      <rPr>
        <sz val="8"/>
        <rFont val="Calibri"/>
        <family val="1"/>
      </rPr>
      <t>Cetak Roll Banner Kecil</t>
    </r>
  </si>
  <si>
    <r>
      <rPr>
        <sz val="8"/>
        <rFont val="Calibri"/>
        <family val="1"/>
      </rPr>
      <t>A.1.32</t>
    </r>
  </si>
  <si>
    <r>
      <rPr>
        <sz val="8"/>
        <rFont val="Calibri"/>
        <family val="1"/>
      </rPr>
      <t>Cetak Poster</t>
    </r>
  </si>
  <si>
    <r>
      <rPr>
        <sz val="8"/>
        <rFont val="Calibri"/>
        <family val="1"/>
      </rPr>
      <t>Ukuran A3 buat pasang di mading2 sekolah</t>
    </r>
  </si>
  <si>
    <r>
      <rPr>
        <sz val="8"/>
        <rFont val="Calibri"/>
        <family val="1"/>
      </rPr>
      <t>A.1.33</t>
    </r>
  </si>
  <si>
    <r>
      <rPr>
        <sz val="8"/>
        <rFont val="Calibri"/>
        <family val="1"/>
      </rPr>
      <t>Penyediaan Goodie Bag</t>
    </r>
  </si>
  <si>
    <r>
      <rPr>
        <sz val="8"/>
        <rFont val="Calibri"/>
        <family val="1"/>
      </rPr>
      <t>A.1.34</t>
    </r>
  </si>
  <si>
    <r>
      <rPr>
        <sz val="8"/>
        <rFont val="Calibri"/>
        <family val="1"/>
      </rPr>
      <t>Penyediaan Merchandise, Tali Lanyard</t>
    </r>
  </si>
  <si>
    <r>
      <rPr>
        <sz val="8"/>
        <rFont val="Calibri"/>
        <family val="1"/>
      </rPr>
      <t>A.1.36</t>
    </r>
  </si>
  <si>
    <r>
      <rPr>
        <sz val="8"/>
        <rFont val="Calibri"/>
        <family val="1"/>
      </rPr>
      <t>Penyediaan Pena BTP</t>
    </r>
  </si>
  <si>
    <r>
      <rPr>
        <sz val="8"/>
        <rFont val="Calibri"/>
        <family val="1"/>
      </rPr>
      <t>A.1.37</t>
    </r>
  </si>
  <si>
    <r>
      <rPr>
        <sz val="8"/>
        <rFont val="Calibri"/>
        <family val="1"/>
      </rPr>
      <t>Penyediaan Kipas BTP</t>
    </r>
  </si>
  <si>
    <r>
      <rPr>
        <sz val="8"/>
        <rFont val="Calibri"/>
        <family val="1"/>
      </rPr>
      <t>A.1.38</t>
    </r>
  </si>
  <si>
    <r>
      <rPr>
        <sz val="8"/>
        <rFont val="Calibri"/>
        <family val="1"/>
      </rPr>
      <t>Penyediaan Holder Handphoneb branding BTP</t>
    </r>
  </si>
  <si>
    <r>
      <rPr>
        <sz val="8"/>
        <rFont val="Calibri"/>
        <family val="1"/>
      </rPr>
      <t>untuk roadshow ke sekolah - sekolah</t>
    </r>
  </si>
  <si>
    <r>
      <rPr>
        <sz val="8"/>
        <rFont val="Calibri"/>
        <family val="1"/>
      </rPr>
      <t>A.1.39</t>
    </r>
  </si>
  <si>
    <r>
      <rPr>
        <sz val="8"/>
        <rFont val="Calibri"/>
        <family val="1"/>
      </rPr>
      <t>Iklan BTP di Bioskop CGV Grand Batam</t>
    </r>
  </si>
  <si>
    <r>
      <rPr>
        <sz val="8"/>
        <rFont val="Calibri"/>
        <family val="1"/>
      </rPr>
      <t>ditayangkan, bulan September, oktober, November,</t>
    </r>
  </si>
  <si>
    <r>
      <rPr>
        <sz val="8"/>
        <rFont val="Calibri"/>
        <family val="1"/>
      </rPr>
      <t>A.1.41</t>
    </r>
  </si>
  <si>
    <r>
      <rPr>
        <sz val="8"/>
        <rFont val="Calibri"/>
        <family val="1"/>
      </rPr>
      <t>Iklan BTP di Radio</t>
    </r>
  </si>
  <si>
    <r>
      <rPr>
        <sz val="8"/>
        <rFont val="Calibri"/>
        <family val="1"/>
      </rPr>
      <t>Radio Batam, Tg Pinang, Pekanbaru, bln Jan</t>
    </r>
  </si>
  <si>
    <t>pengadaan kamera DGI cosmo poket</t>
  </si>
  <si>
    <t xml:space="preserve">Tripod </t>
  </si>
  <si>
    <t>pengadaan kamera DGI</t>
  </si>
  <si>
    <r>
      <rPr>
        <sz val="8"/>
        <rFont val="Calibri"/>
        <family val="1"/>
      </rPr>
      <t>A.1.42</t>
    </r>
  </si>
  <si>
    <r>
      <rPr>
        <sz val="8"/>
        <rFont val="Calibri"/>
        <family val="1"/>
      </rPr>
      <t>Kaos BTP</t>
    </r>
  </si>
  <si>
    <r>
      <rPr>
        <sz val="8"/>
        <rFont val="Calibri"/>
        <family val="1"/>
      </rPr>
      <t>Merchandise</t>
    </r>
  </si>
  <si>
    <r>
      <rPr>
        <b/>
        <sz val="7"/>
        <rFont val="Calibri"/>
        <family val="1"/>
      </rPr>
      <t>ONLINE MARKETING</t>
    </r>
  </si>
  <si>
    <r>
      <rPr>
        <sz val="8"/>
        <rFont val="Calibri"/>
        <family val="1"/>
      </rPr>
      <t>A.2.01</t>
    </r>
  </si>
  <si>
    <r>
      <rPr>
        <sz val="8"/>
        <rFont val="Calibri"/>
        <family val="1"/>
      </rPr>
      <t>Iklan Berbayar Instagram</t>
    </r>
  </si>
  <si>
    <t>4 iklan dalam 1 bulan</t>
  </si>
  <si>
    <r>
      <rPr>
        <sz val="8"/>
        <rFont val="Calibri"/>
        <family val="1"/>
      </rPr>
      <t>A.2.02</t>
    </r>
  </si>
  <si>
    <r>
      <rPr>
        <sz val="8"/>
        <rFont val="Calibri"/>
        <family val="1"/>
      </rPr>
      <t>Iklan Berbayar Tiktok</t>
    </r>
  </si>
  <si>
    <t>3 iklan dalam 1 bulan</t>
  </si>
  <si>
    <r>
      <rPr>
        <sz val="8"/>
        <rFont val="Calibri"/>
        <family val="1"/>
      </rPr>
      <t>A.2.03</t>
    </r>
  </si>
  <si>
    <t>Promosi Media Online dan wartawan</t>
  </si>
  <si>
    <t>3 media dalam 1 bulan</t>
  </si>
  <si>
    <r>
      <rPr>
        <sz val="8"/>
        <rFont val="Calibri"/>
        <family val="1"/>
      </rPr>
      <t>A.2.04</t>
    </r>
  </si>
  <si>
    <r>
      <rPr>
        <sz val="8"/>
        <rFont val="Calibri"/>
        <family val="1"/>
      </rPr>
      <t>Selebgram Endorsement</t>
    </r>
  </si>
  <si>
    <t xml:space="preserve">2 kali dalam 1 bulan </t>
  </si>
  <si>
    <r>
      <rPr>
        <sz val="8"/>
        <rFont val="Calibri"/>
        <family val="1"/>
      </rPr>
      <t>A.2.06</t>
    </r>
  </si>
  <si>
    <t>Live Sessions Prodi Instagram &amp; talent mahasiswa</t>
  </si>
  <si>
    <r>
      <rPr>
        <sz val="8"/>
        <rFont val="Calibri"/>
        <family val="1"/>
      </rPr>
      <t>Utk Mahasiswa</t>
    </r>
  </si>
  <si>
    <t>Pulsa HP marketing</t>
  </si>
  <si>
    <t>dalam 1 bulan</t>
  </si>
  <si>
    <r>
      <rPr>
        <b/>
        <sz val="7"/>
        <rFont val="Calibri"/>
        <family val="1"/>
      </rPr>
      <t>ENTERTAINMENT</t>
    </r>
  </si>
  <si>
    <r>
      <rPr>
        <sz val="8"/>
        <rFont val="Calibri"/>
        <family val="1"/>
      </rPr>
      <t>A.3.01</t>
    </r>
  </si>
  <si>
    <t>Ambassador Kepada Kepsek dan guru SMA/SMK</t>
  </si>
  <si>
    <r>
      <rPr>
        <sz val="8"/>
        <rFont val="Calibri"/>
        <family val="1"/>
      </rPr>
      <t>Pribadi Perorangan (500rb saja)</t>
    </r>
  </si>
  <si>
    <r>
      <rPr>
        <sz val="8"/>
        <rFont val="Calibri"/>
        <family val="1"/>
      </rPr>
      <t>A.3.02</t>
    </r>
  </si>
  <si>
    <r>
      <rPr>
        <sz val="8"/>
        <rFont val="Calibri"/>
        <family val="1"/>
      </rPr>
      <t>Ambassador Kepada Mahasiswa BTP</t>
    </r>
  </si>
  <si>
    <t>Pribadi Perorangan</t>
  </si>
  <si>
    <r>
      <rPr>
        <sz val="8"/>
        <rFont val="Calibri"/>
        <family val="1"/>
      </rPr>
      <t>A.3.03</t>
    </r>
  </si>
  <si>
    <r>
      <rPr>
        <sz val="7"/>
        <rFont val="Calibri"/>
        <family val="1"/>
      </rPr>
      <t>Ambassador Kepada Calon Mahasiswa BTP (Friend to Friend)</t>
    </r>
  </si>
  <si>
    <r>
      <rPr>
        <sz val="8"/>
        <rFont val="Calibri"/>
        <family val="1"/>
      </rPr>
      <t>Pribadi Perorangan</t>
    </r>
  </si>
  <si>
    <r>
      <rPr>
        <sz val="8"/>
        <rFont val="Calibri"/>
        <family val="1"/>
      </rPr>
      <t>A.3.05</t>
    </r>
  </si>
  <si>
    <r>
      <rPr>
        <sz val="8"/>
        <rFont val="Calibri"/>
        <family val="1"/>
      </rPr>
      <t>Ambassador Kepada Civitas Kampus BTP</t>
    </r>
  </si>
  <si>
    <r>
      <rPr>
        <sz val="8"/>
        <rFont val="Calibri"/>
        <family val="1"/>
      </rPr>
      <t>A.3.06</t>
    </r>
  </si>
  <si>
    <r>
      <rPr>
        <sz val="8"/>
        <rFont val="Calibri"/>
        <family val="1"/>
      </rPr>
      <t>Ambassador Kepada Civitas Kampus BTP (S2)</t>
    </r>
  </si>
  <si>
    <t>A.3.07</t>
  </si>
  <si>
    <r>
      <rPr>
        <sz val="8"/>
        <rFont val="Calibri"/>
        <family val="1"/>
      </rPr>
      <t>Pembelian Kue untuk Sekolah</t>
    </r>
  </si>
  <si>
    <r>
      <rPr>
        <sz val="8"/>
        <rFont val="Calibri"/>
        <family val="1"/>
      </rPr>
      <t>Pribadi Perorangan (100 Sekolah)</t>
    </r>
  </si>
  <si>
    <r>
      <rPr>
        <sz val="8"/>
        <rFont val="Calibri"/>
        <family val="1"/>
      </rPr>
      <t>A.3.08</t>
    </r>
  </si>
  <si>
    <r>
      <rPr>
        <sz val="8"/>
        <rFont val="Calibri"/>
        <family val="1"/>
      </rPr>
      <t>Pembelian Kue dan Minuman Pembekalan MABA BTP</t>
    </r>
  </si>
  <si>
    <r>
      <rPr>
        <sz val="8"/>
        <rFont val="Calibri"/>
        <family val="1"/>
      </rPr>
      <t>A.3.09</t>
    </r>
  </si>
  <si>
    <r>
      <rPr>
        <sz val="8"/>
        <rFont val="Calibri"/>
        <family val="1"/>
      </rPr>
      <t>Sponsorship untuk Kegiatan Sekolah (Untuk Silaturahmi)</t>
    </r>
  </si>
  <si>
    <r>
      <rPr>
        <sz val="8"/>
        <rFont val="Calibri"/>
        <family val="1"/>
      </rPr>
      <t>Utk sekolah yang Kompetisi, acara perpisahan dll</t>
    </r>
  </si>
  <si>
    <r>
      <rPr>
        <sz val="8"/>
        <rFont val="Calibri"/>
        <family val="1"/>
      </rPr>
      <t>A.3.10</t>
    </r>
  </si>
  <si>
    <t>Sponsorship untuk Event  BTP</t>
  </si>
  <si>
    <r>
      <rPr>
        <sz val="8"/>
        <rFont val="Calibri"/>
        <family val="1"/>
      </rPr>
      <t>nonton utk Evaluasi</t>
    </r>
  </si>
  <si>
    <r>
      <rPr>
        <sz val="8"/>
        <rFont val="Calibri"/>
        <family val="1"/>
      </rPr>
      <t>Menunggu rekomendasi sekolah yg baru dari list pak yos</t>
    </r>
  </si>
  <si>
    <r>
      <t>RENCANA ANGGARAN BELANJA (RAB)</t>
    </r>
    <r>
      <rPr>
        <b/>
        <sz val="9.5"/>
        <rFont val="Calibri"/>
        <family val="1"/>
      </rPr>
      <t xml:space="preserve">
PERIODE           </t>
    </r>
    <r>
      <rPr>
        <b/>
        <sz val="11"/>
        <rFont val="Calibri"/>
        <family val="1"/>
      </rPr>
      <t>TA. 2025 - SEMESTER GENAP</t>
    </r>
    <r>
      <rPr>
        <b/>
        <sz val="8.5"/>
        <rFont val="Calibri"/>
        <family val="1"/>
      </rPr>
      <t xml:space="preserve">
BULAN                 </t>
    </r>
    <r>
      <rPr>
        <b/>
        <sz val="11"/>
        <rFont val="Calibri"/>
        <family val="1"/>
      </rPr>
      <t>Januari 2025 - Juni 2025</t>
    </r>
    <r>
      <rPr>
        <b/>
        <sz val="8.5"/>
        <rFont val="Calibri"/>
        <family val="1"/>
      </rPr>
      <t xml:space="preserve">
Departemen      </t>
    </r>
    <r>
      <rPr>
        <b/>
        <u/>
        <sz val="11"/>
        <rFont val="Calibri"/>
        <family val="1"/>
      </rPr>
      <t>Center of Excellence</t>
    </r>
  </si>
  <si>
    <t>Jenis
Perkiraan</t>
  </si>
  <si>
    <t>Borang</t>
  </si>
  <si>
    <t> </t>
  </si>
  <si>
    <t>OPERASIONAL CENTER OF EXCELLENCE</t>
  </si>
  <si>
    <t>Kunjungan ke Instansi Kab Bintan, Pemprov Tg. Pinang</t>
  </si>
  <si>
    <t>/Sem</t>
  </si>
  <si>
    <t>Kunjungan ke Instansi Kab Karimun, Kab Natuna, kab Lingga.</t>
  </si>
  <si>
    <t>Souvenir COE untuk berkunjung ke instansi</t>
  </si>
  <si>
    <t>/unit</t>
  </si>
  <si>
    <t>Konsumsi visiting guest / mineral water</t>
  </si>
  <si>
    <t>Visiting Exhibition Expo/ Industy related Center of Excellence</t>
  </si>
  <si>
    <t>/peserta</t>
  </si>
  <si>
    <t>Training Program atau Pelatihan COE ke Lodging Industry</t>
  </si>
  <si>
    <t>Survey/kunjungan COE  ke industri inisiasi untuk (MOA, AI dan kegiatan Hibah, Bina wisata dll)</t>
  </si>
  <si>
    <t>C -- PENGADAAN ASSET</t>
  </si>
  <si>
    <t>Kabel Rol untuk perlengkapan acara meeting</t>
  </si>
  <si>
    <t>Kabel extention  untuk perlengkapan acara meeting</t>
  </si>
  <si>
    <t>ATK COE</t>
  </si>
  <si>
    <t>/Mhs</t>
  </si>
  <si>
    <t>Papan tulis white board (ada roda)</t>
  </si>
  <si>
    <t>Kertas Flip chart</t>
  </si>
  <si>
    <t>Lemari kabinet file arsip COE</t>
  </si>
  <si>
    <t>Printer, Scan untuk COE</t>
  </si>
  <si>
    <t>In focus COE</t>
  </si>
  <si>
    <t>Dispencer Air</t>
  </si>
  <si>
    <t>Estimasi Biaya SKS matakuliah Eksternal Dosen</t>
  </si>
  <si>
    <t>Matakuliah</t>
  </si>
  <si>
    <t>biaya</t>
  </si>
  <si>
    <t>SKS</t>
  </si>
  <si>
    <t>Jumlah</t>
  </si>
  <si>
    <t>Dr</t>
  </si>
  <si>
    <t>Tourism Risk Management</t>
  </si>
  <si>
    <t>Tourism Business Analysis &amp; Strategy</t>
  </si>
  <si>
    <t xml:space="preserve">Tourism &amp; Hospitality Marketing Management </t>
  </si>
  <si>
    <t>Januari 2025 - juli 2025</t>
  </si>
  <si>
    <t xml:space="preserve">Managing Human Resources in the Hospitality and Tourism </t>
  </si>
  <si>
    <t>Prodi S2 Perencanaan dan Pengembangan Pariwisata</t>
  </si>
  <si>
    <t>Marine Tourism Management</t>
  </si>
  <si>
    <t>Koreksi</t>
  </si>
  <si>
    <t>Estimasi Biaya SKS matakuliah Internal Dosen</t>
  </si>
  <si>
    <t>Catatan</t>
  </si>
  <si>
    <t>OPERASIONAL PEMBELAJARAN</t>
  </si>
  <si>
    <t>Tidak ada Insentif</t>
  </si>
  <si>
    <t>Honorarium Dosen S2 Semester Genap 2024/2025</t>
  </si>
  <si>
    <t>Insentif mengajar 6 orang Doktor * @  Dr  "1,000,000" * 2</t>
  </si>
  <si>
    <t xml:space="preserve">UTS (mahasiswa 10 * 5 dosen = 50) </t>
  </si>
  <si>
    <t xml:space="preserve">UAS (mahasiswa 10 * 5 dosen = 50) </t>
  </si>
  <si>
    <t>Marine Tourism Management (eksternal)</t>
  </si>
  <si>
    <t>lanjutan semester ganjil</t>
  </si>
  <si>
    <t>UTS (mahasiswa 22 * 6 dosen = 132) Angkatan 1 dan 3</t>
  </si>
  <si>
    <t>UAS (mahasiswa 22 * 6 dosen = 132) Angkatan 1 dan 3</t>
  </si>
  <si>
    <t>Insentif mengajar 3 orang Doktor  @  Dr  "1,000,000"/ bulan</t>
  </si>
  <si>
    <t>A.1.09</t>
  </si>
  <si>
    <t>Insentif mengajar 1 orang Professor  @ Prof "1,500,000"/ bulan</t>
  </si>
  <si>
    <t>MONITORING &amp; EVALUASI PEMBELAJARAN</t>
  </si>
  <si>
    <t>HONOR TESIS</t>
  </si>
  <si>
    <t>Pembimbing Tesis @ total mahasiswa Akt 2,3,4= 14 orang @dibayarkan pada selesai tesis semester IV</t>
  </si>
  <si>
    <t>Penguji Sidang (14 mahasiswa* 2 orang Penguji = total 28)</t>
  </si>
  <si>
    <t>Penguji Seminar (14 mahasiswa*2 orang penguji = 28)</t>
  </si>
  <si>
    <t>A.3.04</t>
  </si>
  <si>
    <t>Pimpinan Seminar dan Sidang Tesis (14 mahasiswa)</t>
  </si>
  <si>
    <t>4</t>
  </si>
  <si>
    <t xml:space="preserve">Studi Lapangan </t>
  </si>
  <si>
    <t>KULIAH UMUM DAN PENGENALAN KAMPUS</t>
  </si>
  <si>
    <t>PENELITIAN MAHASISWA DAN FGD</t>
  </si>
  <si>
    <t>PKM dosen dan mahasiswa S2 ( 2 Kegiatan)</t>
  </si>
  <si>
    <t xml:space="preserve">  Pendampingan Penulisan untuk Publikasi Lektor Kepala bagi dosen S2 sebagai penulis 1</t>
  </si>
  <si>
    <t>Publikasi Sinta 4 &amp; 5</t>
  </si>
  <si>
    <t>Batam, 4 Februari 2025</t>
  </si>
  <si>
    <t>Ketua Program Studi Magister Terapan</t>
  </si>
  <si>
    <t>Pjs. Direktur BTP</t>
  </si>
  <si>
    <t>Eryd Saputra</t>
  </si>
  <si>
    <t>Manajemen Kuliner</t>
  </si>
  <si>
    <t>Trash Bag 36x46 cm 32 pack/ 8 minggu, @Rp.21.000</t>
  </si>
  <si>
    <t>galon</t>
  </si>
  <si>
    <t>Gas Portable 230 gr</t>
  </si>
  <si>
    <t>Spons Pencuci Piring (isi 10 pcs) 6 pax / 8 minggu</t>
  </si>
  <si>
    <t>Pax</t>
  </si>
  <si>
    <t>Cocorex (Tub)  8 Galon/ 8 Minggu, @ Rp. 50.000 (1 Galon 5 liter)</t>
  </si>
  <si>
    <t>Minggu</t>
  </si>
  <si>
    <t>A.1.10</t>
  </si>
  <si>
    <t>Vien Clean Glass Cleaner 1 galon / 8 minggu @Rp.180.000 (1 galon 20 liter)</t>
  </si>
  <si>
    <t>dirjen</t>
  </si>
  <si>
    <t>A.1.11</t>
  </si>
  <si>
    <t>Drain Opener 350 ml 32 botol / 8 minggu</t>
  </si>
  <si>
    <t>A.1.12</t>
  </si>
  <si>
    <t>Gas Tabung 50 kg Sebanyak 4 Tabung/ Minggu, @Rp.1.000.000</t>
  </si>
  <si>
    <t>A.1.13</t>
  </si>
  <si>
    <t>Akomodasi Dosen Industry Practicum</t>
  </si>
  <si>
    <t>PERAWATAN LAB KITCHEN</t>
  </si>
  <si>
    <t>P3K</t>
  </si>
  <si>
    <t>sem</t>
  </si>
  <si>
    <t>Alat Kebersihan (Squeze, brush, scrapper, Mopping)</t>
  </si>
  <si>
    <t xml:space="preserve">Alat Sanitasi Lab </t>
  </si>
  <si>
    <t>OPERASIONAL KANTOR</t>
  </si>
  <si>
    <t>Lemari dokumen Reakreditasi</t>
  </si>
  <si>
    <t>Meja Panjang Meeting</t>
  </si>
  <si>
    <t>PEMBELAJARAN</t>
  </si>
  <si>
    <t xml:space="preserve">Seminar OJT </t>
  </si>
  <si>
    <t>students</t>
  </si>
  <si>
    <t xml:space="preserve">Student Industry Visit </t>
  </si>
  <si>
    <t>1. Kerjasama Pendidikan
2. Seminar Lokal
3. Dosen Industri
4. Kerjasama Penelitian 
5. Kerjasama Pengabdian
6. Produk/ Jasa Yang diadopsi masyarakat</t>
  </si>
  <si>
    <r>
      <t xml:space="preserve">HIMA </t>
    </r>
    <r>
      <rPr>
        <sz val="16"/>
        <color rgb="FFC00000"/>
        <rFont val="Calibri (Body)"/>
      </rPr>
      <t xml:space="preserve"> </t>
    </r>
  </si>
  <si>
    <t>1. Pagelaran Mahasiswa
2. Seminar Mahasiswa
3. Kewirausahaan Mahasiswa 
4. Cooking Competition Internal
5. Pengabdian kepada Masyarakat
6. Alumni Goes to Campus</t>
  </si>
  <si>
    <t>A.4.04</t>
  </si>
  <si>
    <t>FGD Kurikulum 2026-2030</t>
  </si>
  <si>
    <t>1. FGD Kurikulum 
2. Undangan Mitra Eksternal</t>
  </si>
  <si>
    <t>A.4.05</t>
  </si>
  <si>
    <t>Meeting Consumption</t>
  </si>
  <si>
    <t>1. Meeting Awal Semester
2. Meeting Akhir Semester
3. Meeting Persiapan AL Reakreditasi
4. Meeting  Awal Praktikum
5. Meeting Pembimbing Akademik
6. Meeting Penggunaan LMS 
7. Meeting Pembaharuan Bahan Ajar</t>
  </si>
  <si>
    <t>A.4.06</t>
  </si>
  <si>
    <t>Reakreditasi</t>
  </si>
  <si>
    <t>1. Persiapan Pra Asessmen Lapangan
2. Pelaksanaan Assesmen Lapangan</t>
  </si>
  <si>
    <t xml:space="preserve">Culinary Competition/ Exhibition (Salon Culinaire Jakarta)  </t>
  </si>
  <si>
    <t>1. Prestasi Akademik Mahasiswa Skala Internasional</t>
  </si>
  <si>
    <t xml:space="preserve">Culinary Competition/ Exhibition (Thailand Exhibition)  </t>
  </si>
  <si>
    <t>Lomba Non Akademik</t>
  </si>
  <si>
    <t>1. Prestasi Akademik Mahasiswa Skala Lokal</t>
  </si>
  <si>
    <t>Culinary Festival Grand Batam</t>
  </si>
  <si>
    <t xml:space="preserve">1. Pagelaran tingkat internasional
2. Pameran tingkat internasional
3.Presentasai tingkat internasional </t>
  </si>
  <si>
    <t>B.1.05</t>
  </si>
  <si>
    <t>Guest Proffesional Demonstration (International)</t>
  </si>
  <si>
    <t>1. Buku Resep Mahasiswa</t>
  </si>
  <si>
    <t>B.1.06</t>
  </si>
  <si>
    <t xml:space="preserve">FHA Singapore Expo </t>
  </si>
  <si>
    <t xml:space="preserve">1. Benchmarking Kompetensi Dosen </t>
  </si>
  <si>
    <t>B.1.07</t>
  </si>
  <si>
    <t>Hak Cipta Karya Ilmiah mahasiswa</t>
  </si>
  <si>
    <t>1. Luaran Penelitian dan PKM</t>
  </si>
  <si>
    <t>Working Table</t>
  </si>
  <si>
    <t>Rak Stainless</t>
  </si>
  <si>
    <t>Loker Mahasiswa</t>
  </si>
  <si>
    <t>Proofing Machine</t>
  </si>
  <si>
    <t>Batam, Januari 2025</t>
  </si>
  <si>
    <t>Kaprodi CUM</t>
  </si>
  <si>
    <t>Rosie Oktavia P.R., MM.Par</t>
  </si>
  <si>
    <t>januari 2025 - juli 2025</t>
  </si>
  <si>
    <t>Food and Beverage Management</t>
  </si>
  <si>
    <t>OPERASIONAL PRAKTIK</t>
  </si>
  <si>
    <t>Bahan-Bahan Mixology Lab</t>
  </si>
  <si>
    <t>Spirit dan Wine</t>
  </si>
  <si>
    <t>semester</t>
  </si>
  <si>
    <t xml:space="preserve">Syrup </t>
  </si>
  <si>
    <t xml:space="preserve">Soft Drink </t>
  </si>
  <si>
    <t>dus</t>
  </si>
  <si>
    <t>Garnish (Fruit, umbrel</t>
  </si>
  <si>
    <t>juice</t>
  </si>
  <si>
    <t>Perlengkapan Mixology Lab</t>
  </si>
  <si>
    <t>Cocktail straw  &amp; stirrer</t>
  </si>
  <si>
    <t>Cocktail skewer/pick</t>
  </si>
  <si>
    <t>Cocktail box</t>
  </si>
  <si>
    <t>Wood chips</t>
  </si>
  <si>
    <t xml:space="preserve">Fine strainer </t>
  </si>
  <si>
    <t>Julep Strainer</t>
  </si>
  <si>
    <t>Soda gun</t>
  </si>
  <si>
    <t>Smoke gun</t>
  </si>
  <si>
    <t>Mixing glas 600 ml</t>
  </si>
  <si>
    <t>Lighter torch</t>
  </si>
  <si>
    <t>Custom bar mat</t>
  </si>
  <si>
    <t>Coupet glass</t>
  </si>
  <si>
    <t>Luxor tiki glass</t>
  </si>
  <si>
    <t>Stainless pinset</t>
  </si>
  <si>
    <t>Red wine glass</t>
  </si>
  <si>
    <t>White wine glass</t>
  </si>
  <si>
    <t xml:space="preserve">Ripple Glass Moon Shape </t>
  </si>
  <si>
    <t>Glass polish napkin</t>
  </si>
  <si>
    <t>Shaker</t>
  </si>
  <si>
    <t>Flair Bottle</t>
  </si>
  <si>
    <t xml:space="preserve">Oxone Knife bar </t>
  </si>
  <si>
    <t xml:space="preserve">Gunting zigzag </t>
  </si>
  <si>
    <t>soda charger</t>
  </si>
  <si>
    <t>A.1.02.24</t>
  </si>
  <si>
    <t>Whipper Cream Charger</t>
  </si>
  <si>
    <t>A.1.02.25</t>
  </si>
  <si>
    <t>juice glass</t>
  </si>
  <si>
    <t>A.1.02.26</t>
  </si>
  <si>
    <t>Flair botle</t>
  </si>
  <si>
    <t>Perlengkapan Restaurant</t>
  </si>
  <si>
    <t>A.1.03.01</t>
  </si>
  <si>
    <t>Praktek flambe di restoran</t>
  </si>
  <si>
    <t>A.1.03.02</t>
  </si>
  <si>
    <t>Water pitcher</t>
  </si>
  <si>
    <t>A.1.03.03</t>
  </si>
  <si>
    <t>Round tray</t>
  </si>
  <si>
    <t>A.1.03.04</t>
  </si>
  <si>
    <t>Glass cover</t>
  </si>
  <si>
    <t>box</t>
  </si>
  <si>
    <t>A.1.03.05</t>
  </si>
  <si>
    <t>sous vide</t>
  </si>
  <si>
    <t>A.1.03.06</t>
  </si>
  <si>
    <t>Chafing dish dish electrik</t>
  </si>
  <si>
    <t>A.1.03.07</t>
  </si>
  <si>
    <t>velvet</t>
  </si>
  <si>
    <t>A.1.03.08</t>
  </si>
  <si>
    <t>Coffe tea decanter</t>
  </si>
  <si>
    <t>A.1.03.09</t>
  </si>
  <si>
    <t>Bill form &amp; captain order</t>
  </si>
  <si>
    <t>A.1.03.10</t>
  </si>
  <si>
    <t xml:space="preserve">Plate Motif </t>
  </si>
  <si>
    <t>A.1.03.11</t>
  </si>
  <si>
    <t>Tea spoon</t>
  </si>
  <si>
    <t>A.1.03.12</t>
  </si>
  <si>
    <t xml:space="preserve"> table cloth</t>
  </si>
  <si>
    <t>A.1.03.13</t>
  </si>
  <si>
    <t xml:space="preserve">Napkin </t>
  </si>
  <si>
    <t>A.1.03.14</t>
  </si>
  <si>
    <t>service napkin</t>
  </si>
  <si>
    <t>A.1.03.15</t>
  </si>
  <si>
    <t>Dinner plate</t>
  </si>
  <si>
    <t>A.1.03.16</t>
  </si>
  <si>
    <t>Bill holder</t>
  </si>
  <si>
    <t>A.1.03.17</t>
  </si>
  <si>
    <t>Milk jug</t>
  </si>
  <si>
    <t>bahan-bahan restaurant</t>
  </si>
  <si>
    <t>A.1.04.01</t>
  </si>
  <si>
    <t xml:space="preserve">galon sanford </t>
  </si>
  <si>
    <t>gallon</t>
  </si>
  <si>
    <t>A.1.04.02</t>
  </si>
  <si>
    <t>Lime</t>
  </si>
  <si>
    <t>kg</t>
  </si>
  <si>
    <t>A.1.04.03</t>
  </si>
  <si>
    <t>Gula pasir</t>
  </si>
  <si>
    <t>A.1.04.04</t>
  </si>
  <si>
    <t>Kopi untuk breakfast</t>
  </si>
  <si>
    <t>Bahan-Bahan Barista</t>
  </si>
  <si>
    <t>Freshmilk</t>
  </si>
  <si>
    <t>Greenbeans coffee</t>
  </si>
  <si>
    <t>Latte art liquid</t>
  </si>
  <si>
    <t>Paper filter V60</t>
  </si>
  <si>
    <t>A.1.04.05</t>
  </si>
  <si>
    <t>Paper filter Aeropress</t>
  </si>
  <si>
    <t>A.1.04.06</t>
  </si>
  <si>
    <t>Sugar Stick</t>
  </si>
  <si>
    <t>A.1.04.07</t>
  </si>
  <si>
    <t>Brown Sugar stick</t>
  </si>
  <si>
    <t>A.1.04.08</t>
  </si>
  <si>
    <t>Coffee beans</t>
  </si>
  <si>
    <t>A.1.04.09</t>
  </si>
  <si>
    <t>Teasane</t>
  </si>
  <si>
    <t>Perlengkapan Barista</t>
  </si>
  <si>
    <t>A.1.06.01</t>
  </si>
  <si>
    <t>Aeropress</t>
  </si>
  <si>
    <t>A.1.06.02</t>
  </si>
  <si>
    <t>cupping bowl</t>
  </si>
  <si>
    <t>A.1.06.03</t>
  </si>
  <si>
    <t>Filter Chemex</t>
  </si>
  <si>
    <t>A.1.06.04</t>
  </si>
  <si>
    <t>gas lpg isi ulang 12 kg</t>
  </si>
  <si>
    <t>A.1.06.05</t>
  </si>
  <si>
    <t>Cup 6 Oz</t>
  </si>
  <si>
    <t>A.1.06.06</t>
  </si>
  <si>
    <t>Cup 4 Oz</t>
  </si>
  <si>
    <t>A.1.06.07</t>
  </si>
  <si>
    <t>Cup 8 Oz</t>
  </si>
  <si>
    <t>A.1.06.08</t>
  </si>
  <si>
    <t>Caffeto espresso machine cleaner</t>
  </si>
  <si>
    <t>A.1.06.09</t>
  </si>
  <si>
    <t xml:space="preserve">Gooseneck kettle electric timemore </t>
  </si>
  <si>
    <t>A.1.06.10</t>
  </si>
  <si>
    <t>Milkjug 600 ml</t>
  </si>
  <si>
    <t>A.1.06.11</t>
  </si>
  <si>
    <t>Digital scale</t>
  </si>
  <si>
    <t>A.1.06.12</t>
  </si>
  <si>
    <t xml:space="preserve">Tamper Barista </t>
  </si>
  <si>
    <t>A.1.06.13</t>
  </si>
  <si>
    <t>Grinder maquinos espresso</t>
  </si>
  <si>
    <t>PERLENGKAPAN PRODI</t>
  </si>
  <si>
    <t>KEGIATAN MAHASISWA</t>
  </si>
  <si>
    <t>UKM Mixology (wine and spirit)  weekly activity 200000x7week</t>
  </si>
  <si>
    <t>sesi</t>
  </si>
  <si>
    <t>A.3.01.02</t>
  </si>
  <si>
    <t>UKM Barista 200000x7week</t>
  </si>
  <si>
    <t>A.3.01.03</t>
  </si>
  <si>
    <t>UKM Teh 200000x7week</t>
  </si>
  <si>
    <t>Kegiatan Program Studi</t>
  </si>
  <si>
    <t>A.4.01.01</t>
  </si>
  <si>
    <t>Meeting prodi (Beginning - Middle - End of Semester)</t>
  </si>
  <si>
    <t>meeting</t>
  </si>
  <si>
    <t>A.4.01.02</t>
  </si>
  <si>
    <t>Matkuliah Manajemen perhelatan</t>
  </si>
  <si>
    <t>event</t>
  </si>
  <si>
    <t>A.4.01.03</t>
  </si>
  <si>
    <t xml:space="preserve">Inkubator Flambe &amp; Chicken Carving </t>
  </si>
  <si>
    <t>A.4.01.04</t>
  </si>
  <si>
    <t>kewirausahaan ( pembuatan produk &amp;ikut bazzar)</t>
  </si>
  <si>
    <t>matakuliah</t>
  </si>
  <si>
    <t>A.4.01.05</t>
  </si>
  <si>
    <t>parent day</t>
  </si>
  <si>
    <t>A.4.01.06</t>
  </si>
  <si>
    <t>seminar ojt</t>
  </si>
  <si>
    <t>A.4.01.07</t>
  </si>
  <si>
    <t>Bahan Habis Pakai (chesse, merigue, pavlova, banana, plam sugar, anchovies, garlic, L&amp;P Sauce, Caesar salad dressing, lettuce, crouton, Rum, Kirschwasser)</t>
  </si>
  <si>
    <t>events</t>
  </si>
  <si>
    <t>A.4.01.08</t>
  </si>
  <si>
    <t>portable gas can</t>
  </si>
  <si>
    <t>A.4.01.09</t>
  </si>
  <si>
    <t>intruktur Gueridon service</t>
  </si>
  <si>
    <t>B.1.01.01</t>
  </si>
  <si>
    <t>Dosen Mengikuti F&amp;B Expo di Singapore</t>
  </si>
  <si>
    <t>Event Internal</t>
  </si>
  <si>
    <t>B.2.01.01</t>
  </si>
  <si>
    <t xml:space="preserve">mahasiswa mengikuti perlombaan </t>
  </si>
  <si>
    <t xml:space="preserve">PERALATAN </t>
  </si>
  <si>
    <t>Batam, 19 agustus 2023</t>
  </si>
  <si>
    <t>Disusun Oleh,                                                                                        Disetujui Oleh</t>
  </si>
  <si>
    <t>Kepala Program Studi FBM                                                                   Direktur BTP</t>
  </si>
  <si>
    <r>
      <rPr>
        <u/>
        <sz val="11"/>
        <color theme="1"/>
        <rFont val="Calibri"/>
        <family val="2"/>
      </rPr>
      <t xml:space="preserve">Rezki Alhamdi </t>
    </r>
    <r>
      <rPr>
        <sz val="11"/>
        <color theme="1"/>
        <rFont val="Calibri"/>
        <family val="2"/>
      </rPr>
      <t xml:space="preserve">                                                                               Siska Amelia Maldin</t>
    </r>
  </si>
  <si>
    <t xml:space="preserve">Note  : Header dan Subheader yang diberi warna tidak boleh di rubah </t>
  </si>
  <si>
    <t>TA. 2024 - SEMESTER GENAP</t>
  </si>
  <si>
    <t>Januari 2024 - Juni 2024</t>
  </si>
  <si>
    <t>Manajemen Devisi Kamar</t>
  </si>
  <si>
    <t>Praktik Mahasiswa</t>
  </si>
  <si>
    <t>(Mhs 118org  x @Rp. 5000,-x 35 hari (7 week praktek senin sd jum'at))</t>
  </si>
  <si>
    <t>Konsumsi Rapat Prodi (awal &amp; akhir)</t>
  </si>
  <si>
    <t>Service Rutin  laundry machine</t>
  </si>
  <si>
    <t>Kegiatan HIMADIKA (Pagelaran, Kompetisi/lomba, Pameran dll)</t>
  </si>
  <si>
    <t>Kegiatan Parent Day RDM</t>
  </si>
  <si>
    <t>Student Development Programs</t>
  </si>
  <si>
    <t>Seminar "Hospitality Nowdays"</t>
  </si>
  <si>
    <t>Seminar "Hospitality Carrier Update"</t>
  </si>
  <si>
    <t xml:space="preserve">Seminar “Excellent service of Leadership" </t>
  </si>
  <si>
    <t xml:space="preserve">Seminar  "Human Capital of Hospitality" </t>
  </si>
  <si>
    <t xml:space="preserve">Seminar "Kepri/National/International Event or Festival" </t>
  </si>
  <si>
    <t>Seminar Penulisan jurnal publikasi dan Proyek akhir</t>
  </si>
  <si>
    <t>Event  Regional</t>
  </si>
  <si>
    <t>Mahasiswa mengikuti perlombaan lokal event dan up saling promosi</t>
  </si>
  <si>
    <t>Kegiatan</t>
  </si>
  <si>
    <t>Event  Internasional</t>
  </si>
  <si>
    <t>B.1.09</t>
  </si>
  <si>
    <t>NTSC (NHI Tourism Skill Competition) - Tentative</t>
  </si>
  <si>
    <t xml:space="preserve">	PERBAIKAN LAB RDM</t>
  </si>
  <si>
    <t>Penggantian Selang karet dan pipa gas Laundry</t>
  </si>
  <si>
    <t>Penggantian kepala vacum mesin Shampo karpet</t>
  </si>
  <si>
    <t>Service Mesin Praktek HK</t>
  </si>
  <si>
    <t>Pembelian Pompa air kecil</t>
  </si>
  <si>
    <t xml:space="preserve">	PERLENGKAPAN LAB RDM</t>
  </si>
  <si>
    <t>OPERASIONAL PENDIDIKAN</t>
  </si>
  <si>
    <t>5</t>
  </si>
  <si>
    <t>PROYEK AKHIR MAHASISWA</t>
  </si>
  <si>
    <t>A.5.01</t>
  </si>
  <si>
    <t>Honor Penguji Seminar Sidang Proyek Akhir</t>
  </si>
  <si>
    <t>A.5.02</t>
  </si>
  <si>
    <t>Honor Pembimbing Proyek Akhir</t>
  </si>
  <si>
    <t>Survey/kunjungan  mitra kerja prodi ke industri ( MOA, AI dan kegiatan Bina wisata dll)</t>
  </si>
  <si>
    <t>Pengembangan Prodi dan Touring mahasiswa ke instansi kepariwisataan, media dll</t>
  </si>
  <si>
    <t xml:space="preserve">Visiting Exhibition Expo/ Industy related RDM </t>
  </si>
  <si>
    <t>Batam,</t>
  </si>
  <si>
    <t>Disusun Oleh,                                                       Disetujui Oleh</t>
  </si>
  <si>
    <t>Kepala Program Studi RDM                                  Direktur BTP</t>
  </si>
  <si>
    <r>
      <t>Andri Wibowo                                                     Siska Amelia Maldin</t>
    </r>
    <r>
      <rPr>
        <u/>
        <sz val="12"/>
        <color theme="1"/>
        <rFont val="Calibri"/>
        <family val="2"/>
      </rPr>
      <t>, M.Pd.</t>
    </r>
  </si>
  <si>
    <t>Astika Mutiarazman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</si>
</sst>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Rp&quot;* #,##0_-;\-&quot;Rp&quot;* #,##0_-;_-&quot;Rp&quot;* &quot;-&quot;_-;_-@_-"/>
    <numFmt numFmtId="166" formatCode="_(* #,##0_);_(* \(#,##0\);_(* &quot;-&quot;??_);_(@_)"/>
    <numFmt numFmtId="167" formatCode="_(* #,##0.00_);_(* \(#,##0.00\);_(* &quot;-&quot;_);_(@_)"/>
    <numFmt numFmtId="168" formatCode="_-* #,##0_-;\-* #,##0_-;_-* &quot;-&quot;_-;_-@"/>
  </numFmts>
  <fonts count="1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C00000"/>
      <name val="Calibri (Body)"/>
    </font>
    <font>
      <sz val="16"/>
      <color theme="1"/>
      <name val="Calibri (Body)"/>
    </font>
    <font>
      <sz val="16"/>
      <name val="Calibri"/>
      <family val="2"/>
    </font>
    <font>
      <sz val="16"/>
      <color theme="1"/>
      <name val="Calibri"/>
      <family val="2"/>
    </font>
    <font>
      <b/>
      <u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222222"/>
      <name val="Calibri"/>
      <family val="2"/>
      <scheme val="minor"/>
    </font>
    <font>
      <sz val="11"/>
      <color theme="1"/>
      <name val="Calibri (Body)_x0000_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 (Body)_x0000_"/>
    </font>
    <font>
      <b/>
      <sz val="12"/>
      <name val="Calibri"/>
      <family val="2"/>
      <scheme val="minor"/>
    </font>
    <font>
      <sz val="12"/>
      <name val="Calibri"/>
      <family val="2"/>
    </font>
    <font>
      <u/>
      <sz val="12"/>
      <color theme="1"/>
      <name val="Calibri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2"/>
      <color rgb="FF241F2D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Times New Roman"/>
      <family val="1"/>
    </font>
    <font>
      <u/>
      <sz val="11"/>
      <color theme="1"/>
      <name val="Calibri"/>
      <family val="2"/>
    </font>
    <font>
      <sz val="12"/>
      <name val="Calibri"/>
    </font>
    <font>
      <b/>
      <sz val="2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2"/>
      <name val="Calibri"/>
    </font>
    <font>
      <b/>
      <sz val="11"/>
      <name val="Calibri"/>
    </font>
    <font>
      <b/>
      <u/>
      <sz val="1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1"/>
      <color rgb="FFFF0000"/>
      <name val="Times New Roman"/>
      <family val="1"/>
    </font>
    <font>
      <sz val="11"/>
      <color rgb="FFFF0000"/>
      <name val="Calibri"/>
      <family val="2"/>
    </font>
    <font>
      <sz val="12"/>
      <color rgb="FFFF0000"/>
      <name val="Calibri"/>
      <family val="2"/>
    </font>
    <font>
      <i/>
      <sz val="12"/>
      <color rgb="FF000000"/>
      <name val="Calibri"/>
      <family val="2"/>
    </font>
    <font>
      <sz val="11"/>
      <name val="Times New Roman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u/>
      <sz val="12"/>
      <name val="Calibri"/>
    </font>
    <font>
      <b/>
      <u/>
      <sz val="12"/>
      <color theme="1"/>
      <name val="Calibri"/>
      <family val="2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b/>
      <sz val="12"/>
      <name val="Arial"/>
      <charset val="134"/>
    </font>
    <font>
      <sz val="11"/>
      <color theme="1"/>
      <name val="Arial"/>
      <family val="2"/>
    </font>
    <font>
      <i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Calibri"/>
      <family val="2"/>
    </font>
    <font>
      <sz val="10"/>
      <name val="Calibri"/>
      <family val="1"/>
    </font>
    <font>
      <b/>
      <sz val="12"/>
      <name val="Calibri"/>
      <family val="1"/>
    </font>
    <font>
      <sz val="7"/>
      <name val="Calibri"/>
      <family val="1"/>
    </font>
    <font>
      <sz val="8"/>
      <name val="Calibri"/>
      <family val="1"/>
    </font>
    <font>
      <b/>
      <sz val="9"/>
      <name val="Calibri"/>
      <family val="1"/>
    </font>
    <font>
      <b/>
      <sz val="8"/>
      <name val="Calibri"/>
      <family val="1"/>
    </font>
    <font>
      <b/>
      <vertAlign val="superscript"/>
      <sz val="9"/>
      <name val="Calibri"/>
      <family val="1"/>
    </font>
    <font>
      <b/>
      <sz val="7"/>
      <name val="Calibri"/>
      <family val="1"/>
    </font>
    <font>
      <b/>
      <u/>
      <sz val="7"/>
      <name val="Calibri"/>
      <family val="1"/>
    </font>
    <font>
      <b/>
      <sz val="8"/>
      <name val="Calibri"/>
    </font>
    <font>
      <b/>
      <sz val="9"/>
      <name val="Calibri"/>
    </font>
    <font>
      <b/>
      <sz val="8"/>
      <color rgb="FF000000"/>
      <name val="Calibri"/>
      <family val="2"/>
    </font>
    <font>
      <b/>
      <sz val="7"/>
      <name val="Calibri"/>
    </font>
    <font>
      <sz val="8"/>
      <name val="Calibri"/>
    </font>
    <font>
      <sz val="7"/>
      <color rgb="FF000000"/>
      <name val="Calibri"/>
      <family val="2"/>
    </font>
    <font>
      <sz val="8"/>
      <color rgb="FF000000"/>
      <name val="Calibri"/>
      <family val="2"/>
    </font>
    <font>
      <sz val="7"/>
      <name val="Calibri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ndara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b/>
      <sz val="9.5"/>
      <name val="Calibri"/>
      <family val="1"/>
    </font>
    <font>
      <b/>
      <sz val="11"/>
      <name val="Calibri"/>
      <family val="1"/>
    </font>
    <font>
      <b/>
      <sz val="8.5"/>
      <name val="Calibri"/>
      <family val="1"/>
    </font>
    <font>
      <b/>
      <u/>
      <sz val="11"/>
      <name val="Calibri"/>
      <family val="1"/>
    </font>
    <font>
      <sz val="8.5"/>
      <name val="Calibri"/>
      <family val="1"/>
    </font>
    <font>
      <sz val="10"/>
      <color rgb="FF000000"/>
      <name val="Times New Roman"/>
      <charset val="204"/>
    </font>
    <font>
      <b/>
      <sz val="9.5"/>
      <color rgb="FF000000"/>
      <name val="Calibri"/>
      <family val="2"/>
    </font>
    <font>
      <b/>
      <sz val="8.5"/>
      <color rgb="FF000000"/>
      <name val="Calibri"/>
      <family val="2"/>
    </font>
    <font>
      <sz val="9.5"/>
      <name val="Calibri"/>
      <family val="1"/>
    </font>
    <font>
      <sz val="9.5"/>
      <color rgb="FF000000"/>
      <name val="Calibri"/>
      <family val="2"/>
    </font>
    <font>
      <sz val="8.5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C00"/>
        <bgColor rgb="FFFFCC00"/>
      </patternFill>
    </fill>
    <fill>
      <patternFill patternType="solid">
        <fgColor rgb="FFBFBFBF"/>
        <bgColor rgb="FFBFBFBF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BFBFBF"/>
      </patternFill>
    </fill>
    <fill>
      <patternFill patternType="solid">
        <fgColor rgb="FFFBE4D6"/>
      </patternFill>
    </fill>
    <fill>
      <patternFill patternType="solid">
        <fgColor theme="7"/>
        <bgColor indexed="64"/>
      </patternFill>
    </fill>
    <fill>
      <patternFill patternType="solid">
        <fgColor rgb="FFBEBEBE"/>
        <bgColor rgb="FF000000"/>
      </patternFill>
    </fill>
    <fill>
      <patternFill patternType="solid">
        <fgColor rgb="FFFFE699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4" fillId="0" borderId="0"/>
    <xf numFmtId="41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41" fontId="4" fillId="0" borderId="0" applyFont="0" applyFill="0" applyBorder="0" applyAlignment="0" applyProtection="0"/>
  </cellStyleXfs>
  <cellXfs count="1211">
    <xf numFmtId="0" fontId="0" fillId="0" borderId="0" xfId="0"/>
    <xf numFmtId="0" fontId="3" fillId="0" borderId="1" xfId="2" applyFont="1" applyBorder="1" applyAlignment="1">
      <alignment vertical="top"/>
    </xf>
    <xf numFmtId="0" fontId="5" fillId="0" borderId="1" xfId="3" applyFont="1" applyBorder="1" applyAlignment="1">
      <alignment vertical="top"/>
    </xf>
    <xf numFmtId="0" fontId="6" fillId="0" borderId="1" xfId="3" applyFont="1" applyBorder="1" applyAlignment="1">
      <alignment vertical="top"/>
    </xf>
    <xf numFmtId="164" fontId="6" fillId="0" borderId="1" xfId="3" applyNumberFormat="1" applyFont="1" applyBorder="1" applyAlignment="1">
      <alignment vertical="top"/>
    </xf>
    <xf numFmtId="41" fontId="7" fillId="0" borderId="1" xfId="4" applyFont="1" applyFill="1" applyBorder="1" applyAlignment="1">
      <alignment vertical="top"/>
    </xf>
    <xf numFmtId="3" fontId="8" fillId="0" borderId="1" xfId="3" applyNumberFormat="1" applyFont="1" applyBorder="1" applyAlignment="1">
      <alignment vertical="top" wrapText="1"/>
    </xf>
    <xf numFmtId="0" fontId="5" fillId="0" borderId="1" xfId="3" quotePrefix="1" applyFont="1" applyBorder="1" applyAlignment="1">
      <alignment vertical="top"/>
    </xf>
    <xf numFmtId="0" fontId="5" fillId="2" borderId="1" xfId="3" quotePrefix="1" applyFont="1" applyFill="1" applyBorder="1" applyAlignment="1">
      <alignment vertical="top"/>
    </xf>
    <xf numFmtId="0" fontId="5" fillId="2" borderId="1" xfId="2" applyFont="1" applyFill="1" applyBorder="1" applyAlignment="1">
      <alignment vertical="top"/>
    </xf>
    <xf numFmtId="41" fontId="5" fillId="2" borderId="1" xfId="4" applyFont="1" applyFill="1" applyBorder="1" applyAlignment="1">
      <alignment vertical="top"/>
    </xf>
    <xf numFmtId="0" fontId="5" fillId="2" borderId="1" xfId="3" applyFont="1" applyFill="1" applyBorder="1" applyAlignment="1">
      <alignment vertical="top"/>
    </xf>
    <xf numFmtId="164" fontId="5" fillId="2" borderId="1" xfId="3" applyNumberFormat="1" applyFont="1" applyFill="1" applyBorder="1" applyAlignment="1">
      <alignment vertical="top"/>
    </xf>
    <xf numFmtId="3" fontId="9" fillId="2" borderId="1" xfId="3" applyNumberFormat="1" applyFont="1" applyFill="1" applyBorder="1" applyAlignment="1">
      <alignment vertical="top" wrapText="1"/>
    </xf>
    <xf numFmtId="2" fontId="6" fillId="0" borderId="1" xfId="3" applyNumberFormat="1" applyFont="1" applyBorder="1" applyAlignment="1">
      <alignment vertical="top"/>
    </xf>
    <xf numFmtId="0" fontId="6" fillId="0" borderId="1" xfId="2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164" fontId="6" fillId="0" borderId="1" xfId="5" applyNumberFormat="1" applyFont="1" applyFill="1" applyBorder="1" applyAlignment="1">
      <alignment vertical="top"/>
    </xf>
    <xf numFmtId="41" fontId="7" fillId="3" borderId="1" xfId="4" applyFont="1" applyFill="1" applyBorder="1" applyAlignment="1">
      <alignment vertical="top"/>
    </xf>
    <xf numFmtId="164" fontId="8" fillId="0" borderId="1" xfId="3" applyNumberFormat="1" applyFont="1" applyBorder="1" applyAlignment="1">
      <alignment vertical="top"/>
    </xf>
    <xf numFmtId="41" fontId="6" fillId="0" borderId="1" xfId="6" applyFont="1" applyFill="1" applyBorder="1" applyAlignment="1">
      <alignment vertical="top"/>
    </xf>
    <xf numFmtId="41" fontId="7" fillId="2" borderId="1" xfId="4" applyFont="1" applyFill="1" applyBorder="1" applyAlignment="1">
      <alignment vertical="top"/>
    </xf>
    <xf numFmtId="0" fontId="6" fillId="2" borderId="1" xfId="3" applyFont="1" applyFill="1" applyBorder="1" applyAlignment="1">
      <alignment vertical="top"/>
    </xf>
    <xf numFmtId="164" fontId="6" fillId="2" borderId="1" xfId="3" applyNumberFormat="1" applyFont="1" applyFill="1" applyBorder="1" applyAlignment="1">
      <alignment vertical="top"/>
    </xf>
    <xf numFmtId="164" fontId="8" fillId="2" borderId="1" xfId="3" applyNumberFormat="1" applyFont="1" applyFill="1" applyBorder="1" applyAlignment="1">
      <alignment vertical="top"/>
    </xf>
    <xf numFmtId="3" fontId="8" fillId="2" borderId="1" xfId="3" applyNumberFormat="1" applyFont="1" applyFill="1" applyBorder="1" applyAlignment="1">
      <alignment vertical="top" wrapText="1"/>
    </xf>
    <xf numFmtId="0" fontId="6" fillId="0" borderId="1" xfId="3" quotePrefix="1" applyFont="1" applyBorder="1" applyAlignment="1">
      <alignment vertical="top"/>
    </xf>
    <xf numFmtId="164" fontId="8" fillId="3" borderId="2" xfId="3" applyNumberFormat="1" applyFont="1" applyFill="1" applyBorder="1" applyAlignment="1">
      <alignment vertical="top" wrapText="1"/>
    </xf>
    <xf numFmtId="164" fontId="8" fillId="0" borderId="2" xfId="3" applyNumberFormat="1" applyFont="1" applyBorder="1" applyAlignment="1">
      <alignment vertical="top" wrapText="1"/>
    </xf>
    <xf numFmtId="0" fontId="12" fillId="0" borderId="1" xfId="3" applyFont="1" applyBorder="1" applyAlignment="1">
      <alignment vertical="top"/>
    </xf>
    <xf numFmtId="3" fontId="8" fillId="3" borderId="1" xfId="3" applyNumberFormat="1" applyFont="1" applyFill="1" applyBorder="1" applyAlignment="1">
      <alignment vertical="top" wrapText="1"/>
    </xf>
    <xf numFmtId="0" fontId="3" fillId="4" borderId="1" xfId="2" applyFont="1" applyFill="1" applyBorder="1" applyAlignment="1">
      <alignment vertical="top"/>
    </xf>
    <xf numFmtId="2" fontId="6" fillId="4" borderId="1" xfId="3" applyNumberFormat="1" applyFont="1" applyFill="1" applyBorder="1" applyAlignment="1">
      <alignment vertical="top"/>
    </xf>
    <xf numFmtId="0" fontId="6" fillId="4" borderId="1" xfId="3" applyFont="1" applyFill="1" applyBorder="1" applyAlignment="1">
      <alignment vertical="top"/>
    </xf>
    <xf numFmtId="41" fontId="7" fillId="4" borderId="1" xfId="4" applyFont="1" applyFill="1" applyBorder="1" applyAlignment="1">
      <alignment vertical="top"/>
    </xf>
    <xf numFmtId="164" fontId="6" fillId="4" borderId="1" xfId="3" applyNumberFormat="1" applyFont="1" applyFill="1" applyBorder="1" applyAlignment="1">
      <alignment vertical="top"/>
    </xf>
    <xf numFmtId="164" fontId="8" fillId="4" borderId="1" xfId="3" applyNumberFormat="1" applyFont="1" applyFill="1" applyBorder="1" applyAlignment="1">
      <alignment vertical="top"/>
    </xf>
    <xf numFmtId="3" fontId="8" fillId="4" borderId="1" xfId="3" applyNumberFormat="1" applyFont="1" applyFill="1" applyBorder="1" applyAlignment="1">
      <alignment vertical="top" wrapText="1"/>
    </xf>
    <xf numFmtId="0" fontId="13" fillId="0" borderId="1" xfId="2" applyFont="1" applyBorder="1" applyAlignment="1">
      <alignment vertical="top"/>
    </xf>
    <xf numFmtId="164" fontId="8" fillId="0" borderId="1" xfId="3" applyNumberFormat="1" applyFont="1" applyBorder="1" applyAlignment="1">
      <alignment vertical="top" wrapText="1"/>
    </xf>
    <xf numFmtId="0" fontId="14" fillId="0" borderId="1" xfId="2" applyFont="1" applyBorder="1" applyAlignment="1">
      <alignment vertical="top"/>
    </xf>
    <xf numFmtId="0" fontId="5" fillId="0" borderId="3" xfId="3" applyFont="1" applyBorder="1"/>
    <xf numFmtId="0" fontId="5" fillId="0" borderId="4" xfId="3" applyFont="1" applyBorder="1" applyAlignment="1">
      <alignment horizontal="center"/>
    </xf>
    <xf numFmtId="0" fontId="5" fillId="0" borderId="4" xfId="3" applyFont="1" applyBorder="1"/>
    <xf numFmtId="0" fontId="5" fillId="0" borderId="4" xfId="3" applyFont="1" applyBorder="1" applyAlignment="1">
      <alignment horizontal="center" vertical="center"/>
    </xf>
    <xf numFmtId="164" fontId="5" fillId="0" borderId="4" xfId="3" applyNumberFormat="1" applyFont="1" applyBorder="1"/>
    <xf numFmtId="0" fontId="5" fillId="0" borderId="5" xfId="3" applyFont="1" applyBorder="1" applyAlignment="1">
      <alignment wrapText="1"/>
    </xf>
    <xf numFmtId="0" fontId="5" fillId="0" borderId="6" xfId="3" applyFont="1" applyBorder="1"/>
    <xf numFmtId="0" fontId="5" fillId="0" borderId="0" xfId="3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center" vertical="center"/>
    </xf>
    <xf numFmtId="164" fontId="5" fillId="0" borderId="0" xfId="3" applyNumberFormat="1" applyFont="1"/>
    <xf numFmtId="0" fontId="5" fillId="0" borderId="7" xfId="3" applyFont="1" applyBorder="1" applyAlignment="1">
      <alignment wrapText="1"/>
    </xf>
    <xf numFmtId="0" fontId="15" fillId="0" borderId="0" xfId="3" applyFont="1"/>
    <xf numFmtId="0" fontId="6" fillId="0" borderId="7" xfId="3" applyFont="1" applyBorder="1" applyAlignment="1">
      <alignment wrapText="1"/>
    </xf>
    <xf numFmtId="0" fontId="5" fillId="4" borderId="1" xfId="3" applyFont="1" applyFill="1" applyBorder="1" applyAlignment="1">
      <alignment horizontal="left" vertical="center" wrapText="1"/>
    </xf>
    <xf numFmtId="164" fontId="5" fillId="4" borderId="1" xfId="3" applyNumberFormat="1" applyFont="1" applyFill="1" applyBorder="1" applyAlignment="1">
      <alignment horizontal="right" vertical="top"/>
    </xf>
    <xf numFmtId="0" fontId="5" fillId="4" borderId="1" xfId="3" applyFont="1" applyFill="1" applyBorder="1" applyAlignment="1">
      <alignment horizontal="right" vertical="top" wrapText="1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/>
    </xf>
    <xf numFmtId="0" fontId="5" fillId="0" borderId="1" xfId="3" applyFont="1" applyBorder="1" applyAlignment="1">
      <alignment horizontal="right" vertical="top"/>
    </xf>
    <xf numFmtId="0" fontId="6" fillId="0" borderId="1" xfId="3" applyFont="1" applyBorder="1" applyAlignment="1">
      <alignment horizontal="right" vertical="top"/>
    </xf>
    <xf numFmtId="164" fontId="6" fillId="0" borderId="1" xfId="3" applyNumberFormat="1" applyFont="1" applyBorder="1" applyAlignment="1">
      <alignment horizontal="right" vertical="top"/>
    </xf>
    <xf numFmtId="41" fontId="7" fillId="0" borderId="1" xfId="4" applyFont="1" applyFill="1" applyBorder="1" applyAlignment="1">
      <alignment horizontal="right" vertical="top"/>
    </xf>
    <xf numFmtId="164" fontId="8" fillId="0" borderId="1" xfId="3" applyNumberFormat="1" applyFont="1" applyBorder="1" applyAlignment="1">
      <alignment horizontal="right" vertical="top" wrapText="1"/>
    </xf>
    <xf numFmtId="3" fontId="8" fillId="0" borderId="1" xfId="3" applyNumberFormat="1" applyFont="1" applyBorder="1" applyAlignment="1">
      <alignment horizontal="right" vertical="top" wrapText="1"/>
    </xf>
    <xf numFmtId="0" fontId="6" fillId="0" borderId="0" xfId="3" applyFont="1" applyAlignment="1">
      <alignment horizontal="left"/>
    </xf>
    <xf numFmtId="0" fontId="6" fillId="0" borderId="0" xfId="3" applyFont="1"/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164" fontId="6" fillId="0" borderId="0" xfId="3" applyNumberFormat="1" applyFont="1"/>
    <xf numFmtId="0" fontId="6" fillId="0" borderId="0" xfId="3" applyFont="1" applyAlignment="1">
      <alignment wrapText="1"/>
    </xf>
    <xf numFmtId="0" fontId="16" fillId="0" borderId="0" xfId="3" applyFont="1" applyAlignment="1">
      <alignment horizontal="left"/>
    </xf>
    <xf numFmtId="0" fontId="16" fillId="0" borderId="0" xfId="3" applyFont="1"/>
    <xf numFmtId="0" fontId="16" fillId="0" borderId="0" xfId="3" applyFont="1" applyAlignment="1">
      <alignment wrapText="1"/>
    </xf>
    <xf numFmtId="0" fontId="4" fillId="0" borderId="0" xfId="7"/>
    <xf numFmtId="0" fontId="4" fillId="0" borderId="0" xfId="7" applyAlignment="1">
      <alignment horizontal="center"/>
    </xf>
    <xf numFmtId="0" fontId="4" fillId="0" borderId="0" xfId="7" applyAlignment="1">
      <alignment horizontal="center" vertical="center" wrapText="1"/>
    </xf>
    <xf numFmtId="164" fontId="4" fillId="0" borderId="0" xfId="7" applyNumberFormat="1" applyAlignment="1">
      <alignment horizontal="right"/>
    </xf>
    <xf numFmtId="0" fontId="4" fillId="0" borderId="0" xfId="7" applyAlignment="1">
      <alignment horizontal="right"/>
    </xf>
    <xf numFmtId="164" fontId="4" fillId="0" borderId="0" xfId="7" applyNumberFormat="1"/>
    <xf numFmtId="166" fontId="17" fillId="0" borderId="0" xfId="8" applyNumberFormat="1" applyFont="1" applyAlignment="1">
      <alignment horizontal="center" vertical="center"/>
    </xf>
    <xf numFmtId="0" fontId="18" fillId="0" borderId="0" xfId="7" applyFont="1" applyAlignment="1">
      <alignment vertical="center"/>
    </xf>
    <xf numFmtId="166" fontId="0" fillId="0" borderId="0" xfId="8" applyNumberFormat="1" applyFont="1" applyAlignment="1">
      <alignment horizontal="center" vertical="center"/>
    </xf>
    <xf numFmtId="166" fontId="19" fillId="0" borderId="0" xfId="8" applyNumberFormat="1" applyFont="1" applyAlignment="1">
      <alignment horizontal="center" vertical="center"/>
    </xf>
    <xf numFmtId="0" fontId="0" fillId="0" borderId="1" xfId="0" applyBorder="1"/>
    <xf numFmtId="0" fontId="20" fillId="0" borderId="1" xfId="0" applyFont="1" applyBorder="1"/>
    <xf numFmtId="41" fontId="0" fillId="0" borderId="1" xfId="1" applyFont="1" applyBorder="1"/>
    <xf numFmtId="41" fontId="0" fillId="0" borderId="1" xfId="0" applyNumberFormat="1" applyBorder="1"/>
    <xf numFmtId="0" fontId="21" fillId="0" borderId="3" xfId="7" applyFont="1" applyBorder="1"/>
    <xf numFmtId="0" fontId="21" fillId="0" borderId="4" xfId="7" applyFont="1" applyBorder="1" applyAlignment="1">
      <alignment horizontal="center"/>
    </xf>
    <xf numFmtId="0" fontId="21" fillId="0" borderId="4" xfId="7" applyFont="1" applyBorder="1"/>
    <xf numFmtId="0" fontId="21" fillId="0" borderId="4" xfId="7" applyFont="1" applyBorder="1" applyAlignment="1">
      <alignment horizontal="center" vertical="center"/>
    </xf>
    <xf numFmtId="164" fontId="21" fillId="0" borderId="4" xfId="7" applyNumberFormat="1" applyFont="1" applyBorder="1" applyAlignment="1">
      <alignment horizontal="right"/>
    </xf>
    <xf numFmtId="0" fontId="21" fillId="0" borderId="4" xfId="7" applyFont="1" applyBorder="1" applyAlignment="1">
      <alignment horizontal="right"/>
    </xf>
    <xf numFmtId="164" fontId="21" fillId="0" borderId="4" xfId="7" applyNumberFormat="1" applyFont="1" applyBorder="1"/>
    <xf numFmtId="0" fontId="21" fillId="0" borderId="5" xfId="7" applyFont="1" applyBorder="1"/>
    <xf numFmtId="0" fontId="22" fillId="0" borderId="6" xfId="7" applyFont="1" applyBorder="1"/>
    <xf numFmtId="0" fontId="21" fillId="0" borderId="0" xfId="7" applyFont="1" applyAlignment="1">
      <alignment horizontal="center"/>
    </xf>
    <xf numFmtId="0" fontId="21" fillId="0" borderId="0" xfId="7" applyFont="1"/>
    <xf numFmtId="0" fontId="21" fillId="0" borderId="0" xfId="7" applyFont="1" applyAlignment="1">
      <alignment horizontal="center" vertical="center"/>
    </xf>
    <xf numFmtId="164" fontId="21" fillId="0" borderId="0" xfId="7" applyNumberFormat="1" applyFont="1" applyAlignment="1">
      <alignment horizontal="right"/>
    </xf>
    <xf numFmtId="0" fontId="21" fillId="0" borderId="0" xfId="7" applyFont="1" applyAlignment="1">
      <alignment horizontal="right"/>
    </xf>
    <xf numFmtId="164" fontId="21" fillId="0" borderId="0" xfId="7" applyNumberFormat="1" applyFont="1"/>
    <xf numFmtId="0" fontId="21" fillId="0" borderId="7" xfId="7" applyFont="1" applyBorder="1"/>
    <xf numFmtId="0" fontId="23" fillId="0" borderId="6" xfId="7" applyFont="1" applyBorder="1"/>
    <xf numFmtId="0" fontId="23" fillId="0" borderId="0" xfId="7" applyFont="1" applyAlignment="1">
      <alignment horizontal="center"/>
    </xf>
    <xf numFmtId="0" fontId="23" fillId="0" borderId="0" xfId="7" applyFont="1"/>
    <xf numFmtId="0" fontId="23" fillId="0" borderId="0" xfId="7" applyFont="1" applyAlignment="1">
      <alignment horizontal="center" vertical="center"/>
    </xf>
    <xf numFmtId="164" fontId="23" fillId="0" borderId="0" xfId="7" applyNumberFormat="1" applyFont="1" applyAlignment="1">
      <alignment horizontal="right"/>
    </xf>
    <xf numFmtId="0" fontId="23" fillId="0" borderId="0" xfId="7" applyFont="1" applyAlignment="1">
      <alignment horizontal="right"/>
    </xf>
    <xf numFmtId="164" fontId="23" fillId="0" borderId="0" xfId="7" applyNumberFormat="1" applyFont="1"/>
    <xf numFmtId="0" fontId="23" fillId="0" borderId="7" xfId="7" applyFont="1" applyBorder="1"/>
    <xf numFmtId="0" fontId="10" fillId="0" borderId="0" xfId="7" applyFont="1"/>
    <xf numFmtId="0" fontId="20" fillId="0" borderId="1" xfId="0" applyFont="1" applyBorder="1" applyAlignment="1">
      <alignment wrapText="1"/>
    </xf>
    <xf numFmtId="0" fontId="24" fillId="0" borderId="0" xfId="7" applyFont="1"/>
    <xf numFmtId="0" fontId="4" fillId="0" borderId="7" xfId="7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22" fillId="4" borderId="1" xfId="7" applyFont="1" applyFill="1" applyBorder="1" applyAlignment="1">
      <alignment horizontal="center" vertical="center" wrapText="1"/>
    </xf>
    <xf numFmtId="0" fontId="22" fillId="4" borderId="9" xfId="7" applyFont="1" applyFill="1" applyBorder="1" applyAlignment="1">
      <alignment horizontal="center" vertical="center" wrapText="1"/>
    </xf>
    <xf numFmtId="0" fontId="22" fillId="4" borderId="10" xfId="7" applyFont="1" applyFill="1" applyBorder="1" applyAlignment="1">
      <alignment horizontal="center" vertical="center" wrapText="1"/>
    </xf>
    <xf numFmtId="164" fontId="22" fillId="4" borderId="1" xfId="7" applyNumberFormat="1" applyFont="1" applyFill="1" applyBorder="1" applyAlignment="1">
      <alignment horizontal="center" vertical="center"/>
    </xf>
    <xf numFmtId="0" fontId="22" fillId="4" borderId="1" xfId="7" applyFont="1" applyFill="1" applyBorder="1" applyAlignment="1">
      <alignment vertical="center" wrapText="1"/>
    </xf>
    <xf numFmtId="0" fontId="0" fillId="0" borderId="0" xfId="0" applyAlignment="1">
      <alignment horizontal="center"/>
    </xf>
    <xf numFmtId="41" fontId="0" fillId="0" borderId="0" xfId="0" applyNumberFormat="1"/>
    <xf numFmtId="41" fontId="4" fillId="0" borderId="0" xfId="7" applyNumberFormat="1"/>
    <xf numFmtId="0" fontId="22" fillId="4" borderId="9" xfId="7" applyFont="1" applyFill="1" applyBorder="1" applyAlignment="1">
      <alignment vertical="top" wrapText="1"/>
    </xf>
    <xf numFmtId="0" fontId="22" fillId="4" borderId="10" xfId="7" applyFont="1" applyFill="1" applyBorder="1" applyAlignment="1">
      <alignment horizontal="center" vertical="top"/>
    </xf>
    <xf numFmtId="0" fontId="22" fillId="4" borderId="10" xfId="7" applyFont="1" applyFill="1" applyBorder="1" applyAlignment="1">
      <alignment horizontal="left" vertical="top"/>
    </xf>
    <xf numFmtId="0" fontId="22" fillId="4" borderId="10" xfId="7" applyFont="1" applyFill="1" applyBorder="1" applyAlignment="1">
      <alignment horizontal="center" vertical="center"/>
    </xf>
    <xf numFmtId="0" fontId="4" fillId="4" borderId="10" xfId="7" applyFill="1" applyBorder="1" applyAlignment="1">
      <alignment vertical="top"/>
    </xf>
    <xf numFmtId="164" fontId="4" fillId="4" borderId="10" xfId="7" applyNumberFormat="1" applyFill="1" applyBorder="1" applyAlignment="1">
      <alignment horizontal="right" vertical="top"/>
    </xf>
    <xf numFmtId="41" fontId="0" fillId="4" borderId="10" xfId="9" applyFont="1" applyFill="1" applyBorder="1" applyAlignment="1">
      <alignment horizontal="right" vertical="top"/>
    </xf>
    <xf numFmtId="164" fontId="25" fillId="4" borderId="2" xfId="7" applyNumberFormat="1" applyFont="1" applyFill="1" applyBorder="1" applyAlignment="1">
      <alignment horizontal="right" vertical="center" wrapText="1"/>
    </xf>
    <xf numFmtId="3" fontId="25" fillId="4" borderId="2" xfId="7" applyNumberFormat="1" applyFont="1" applyFill="1" applyBorder="1" applyAlignment="1">
      <alignment vertical="center" wrapText="1"/>
    </xf>
    <xf numFmtId="0" fontId="26" fillId="4" borderId="9" xfId="2" applyFont="1" applyFill="1" applyBorder="1" applyAlignment="1">
      <alignment vertical="center"/>
    </xf>
    <xf numFmtId="0" fontId="26" fillId="4" borderId="10" xfId="2" applyFont="1" applyFill="1" applyBorder="1" applyAlignment="1">
      <alignment vertical="center"/>
    </xf>
    <xf numFmtId="41" fontId="27" fillId="4" borderId="1" xfId="9" applyFont="1" applyFill="1" applyBorder="1" applyAlignment="1">
      <alignment horizontal="right" vertical="center"/>
    </xf>
    <xf numFmtId="0" fontId="22" fillId="0" borderId="1" xfId="7" quotePrefix="1" applyFont="1" applyBorder="1" applyAlignment="1">
      <alignment horizontal="center" vertical="top"/>
    </xf>
    <xf numFmtId="0" fontId="22" fillId="2" borderId="1" xfId="7" quotePrefix="1" applyFont="1" applyFill="1" applyBorder="1" applyAlignment="1">
      <alignment horizontal="center" vertical="center"/>
    </xf>
    <xf numFmtId="0" fontId="28" fillId="2" borderId="9" xfId="2" applyFont="1" applyFill="1" applyBorder="1" applyAlignment="1">
      <alignment vertical="center"/>
    </xf>
    <xf numFmtId="0" fontId="28" fillId="2" borderId="2" xfId="2" applyFont="1" applyFill="1" applyBorder="1" applyAlignment="1">
      <alignment vertical="center"/>
    </xf>
    <xf numFmtId="41" fontId="22" fillId="2" borderId="1" xfId="9" applyFont="1" applyFill="1" applyBorder="1" applyAlignment="1">
      <alignment horizontal="center" vertical="center"/>
    </xf>
    <xf numFmtId="0" fontId="22" fillId="2" borderId="1" xfId="7" applyFont="1" applyFill="1" applyBorder="1" applyAlignment="1">
      <alignment horizontal="center" vertical="center"/>
    </xf>
    <xf numFmtId="164" fontId="22" fillId="2" borderId="1" xfId="7" applyNumberFormat="1" applyFont="1" applyFill="1" applyBorder="1" applyAlignment="1">
      <alignment horizontal="right" vertical="center"/>
    </xf>
    <xf numFmtId="41" fontId="22" fillId="2" borderId="1" xfId="9" applyFont="1" applyFill="1" applyBorder="1" applyAlignment="1">
      <alignment horizontal="right"/>
    </xf>
    <xf numFmtId="164" fontId="29" fillId="2" borderId="1" xfId="7" applyNumberFormat="1" applyFont="1" applyFill="1" applyBorder="1" applyAlignment="1">
      <alignment horizontal="right" vertical="center"/>
    </xf>
    <xf numFmtId="3" fontId="29" fillId="2" borderId="1" xfId="7" applyNumberFormat="1" applyFont="1" applyFill="1" applyBorder="1" applyAlignment="1">
      <alignment vertical="center"/>
    </xf>
    <xf numFmtId="0" fontId="22" fillId="0" borderId="0" xfId="7" applyFont="1"/>
    <xf numFmtId="167" fontId="22" fillId="0" borderId="0" xfId="7" applyNumberFormat="1" applyFont="1"/>
    <xf numFmtId="0" fontId="22" fillId="0" borderId="1" xfId="7" applyFont="1" applyBorder="1" applyAlignment="1">
      <alignment horizontal="center" vertical="top"/>
    </xf>
    <xf numFmtId="2" fontId="4" fillId="0" borderId="1" xfId="7" applyNumberFormat="1" applyBorder="1" applyAlignment="1">
      <alignment horizontal="center" vertical="top"/>
    </xf>
    <xf numFmtId="0" fontId="30" fillId="0" borderId="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41" fontId="0" fillId="0" borderId="1" xfId="9" applyFont="1" applyFill="1" applyBorder="1" applyAlignment="1">
      <alignment horizontal="center" vertical="center"/>
    </xf>
    <xf numFmtId="0" fontId="4" fillId="0" borderId="1" xfId="7" applyBorder="1" applyAlignment="1">
      <alignment horizontal="center" vertical="center"/>
    </xf>
    <xf numFmtId="164" fontId="31" fillId="0" borderId="1" xfId="7" applyNumberFormat="1" applyFont="1" applyBorder="1" applyAlignment="1">
      <alignment horizontal="right"/>
    </xf>
    <xf numFmtId="41" fontId="0" fillId="0" borderId="1" xfId="9" applyFont="1" applyFill="1" applyBorder="1" applyAlignment="1">
      <alignment horizontal="right"/>
    </xf>
    <xf numFmtId="164" fontId="25" fillId="0" borderId="1" xfId="7" applyNumberFormat="1" applyFont="1" applyBorder="1" applyAlignment="1">
      <alignment horizontal="right" vertical="center"/>
    </xf>
    <xf numFmtId="3" fontId="25" fillId="0" borderId="1" xfId="7" applyNumberFormat="1" applyFont="1" applyBorder="1" applyAlignment="1">
      <alignment vertical="center"/>
    </xf>
    <xf numFmtId="0" fontId="32" fillId="0" borderId="9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64" fontId="31" fillId="0" borderId="1" xfId="7" applyNumberFormat="1" applyFont="1" applyBorder="1" applyAlignment="1">
      <alignment horizontal="right" vertical="center"/>
    </xf>
    <xf numFmtId="41" fontId="4" fillId="0" borderId="1" xfId="9" applyFont="1" applyFill="1" applyBorder="1" applyAlignment="1">
      <alignment horizontal="center" vertical="center"/>
    </xf>
    <xf numFmtId="0" fontId="22" fillId="0" borderId="1" xfId="7" applyFont="1" applyBorder="1" applyAlignment="1">
      <alignment horizontal="center" vertical="center"/>
    </xf>
    <xf numFmtId="41" fontId="2" fillId="3" borderId="1" xfId="9" applyFont="1" applyFill="1" applyBorder="1" applyAlignment="1">
      <alignment horizontal="center" vertical="center"/>
    </xf>
    <xf numFmtId="0" fontId="33" fillId="3" borderId="1" xfId="7" applyFont="1" applyFill="1" applyBorder="1" applyAlignment="1">
      <alignment horizontal="center" vertical="center"/>
    </xf>
    <xf numFmtId="164" fontId="34" fillId="3" borderId="1" xfId="7" applyNumberFormat="1" applyFont="1" applyFill="1" applyBorder="1" applyAlignment="1">
      <alignment horizontal="right" vertical="center"/>
    </xf>
    <xf numFmtId="41" fontId="2" fillId="3" borderId="1" xfId="9" applyFont="1" applyFill="1" applyBorder="1" applyAlignment="1">
      <alignment horizontal="right"/>
    </xf>
    <xf numFmtId="0" fontId="35" fillId="3" borderId="1" xfId="7" applyFont="1" applyFill="1" applyBorder="1" applyAlignment="1">
      <alignment horizontal="center" vertical="top"/>
    </xf>
    <xf numFmtId="0" fontId="33" fillId="3" borderId="0" xfId="7" applyFont="1" applyFill="1"/>
    <xf numFmtId="2" fontId="4" fillId="0" borderId="1" xfId="7" applyNumberFormat="1" applyBorder="1" applyAlignment="1">
      <alignment horizontal="center" vertical="center"/>
    </xf>
    <xf numFmtId="164" fontId="4" fillId="0" borderId="1" xfId="7" applyNumberFormat="1" applyBorder="1" applyAlignment="1">
      <alignment horizontal="right" vertical="center"/>
    </xf>
    <xf numFmtId="164" fontId="25" fillId="2" borderId="1" xfId="7" applyNumberFormat="1" applyFont="1" applyFill="1" applyBorder="1" applyAlignment="1">
      <alignment horizontal="right" vertical="center"/>
    </xf>
    <xf numFmtId="0" fontId="20" fillId="0" borderId="0" xfId="0" applyFont="1"/>
    <xf numFmtId="41" fontId="0" fillId="0" borderId="0" xfId="1" applyFont="1" applyBorder="1"/>
    <xf numFmtId="0" fontId="20" fillId="0" borderId="0" xfId="0" applyFont="1" applyAlignment="1">
      <alignment wrapText="1"/>
    </xf>
    <xf numFmtId="164" fontId="33" fillId="3" borderId="1" xfId="7" applyNumberFormat="1" applyFont="1" applyFill="1" applyBorder="1" applyAlignment="1">
      <alignment horizontal="right" vertical="center"/>
    </xf>
    <xf numFmtId="0" fontId="22" fillId="0" borderId="9" xfId="7" applyFont="1" applyBorder="1" applyAlignment="1">
      <alignment horizontal="center" vertical="top"/>
    </xf>
    <xf numFmtId="2" fontId="33" fillId="3" borderId="1" xfId="7" applyNumberFormat="1" applyFont="1" applyFill="1" applyBorder="1" applyAlignment="1">
      <alignment horizontal="center" vertical="top"/>
    </xf>
    <xf numFmtId="3" fontId="33" fillId="3" borderId="1" xfId="7" applyNumberFormat="1" applyFont="1" applyFill="1" applyBorder="1" applyAlignment="1">
      <alignment horizontal="right" vertical="center"/>
    </xf>
    <xf numFmtId="0" fontId="36" fillId="3" borderId="1" xfId="0" applyFont="1" applyFill="1" applyBorder="1"/>
    <xf numFmtId="41" fontId="27" fillId="4" borderId="1" xfId="9" applyFont="1" applyFill="1" applyBorder="1" applyAlignment="1">
      <alignment vertical="center"/>
    </xf>
    <xf numFmtId="41" fontId="22" fillId="2" borderId="1" xfId="9" applyFont="1" applyFill="1" applyBorder="1" applyAlignment="1"/>
    <xf numFmtId="0" fontId="4" fillId="0" borderId="9" xfId="7" applyBorder="1" applyAlignment="1">
      <alignment vertical="center"/>
    </xf>
    <xf numFmtId="0" fontId="4" fillId="0" borderId="9" xfId="7" applyBorder="1" applyAlignment="1">
      <alignment horizontal="right" vertical="center"/>
    </xf>
    <xf numFmtId="0" fontId="4" fillId="0" borderId="1" xfId="7" applyBorder="1" applyAlignment="1">
      <alignment vertical="center"/>
    </xf>
    <xf numFmtId="0" fontId="4" fillId="0" borderId="10" xfId="7" applyBorder="1" applyAlignment="1">
      <alignment vertical="center"/>
    </xf>
    <xf numFmtId="41" fontId="0" fillId="0" borderId="1" xfId="9" applyFont="1" applyFill="1" applyBorder="1" applyAlignment="1"/>
    <xf numFmtId="0" fontId="2" fillId="0" borderId="0" xfId="2"/>
    <xf numFmtId="0" fontId="22" fillId="4" borderId="10" xfId="7" applyFont="1" applyFill="1" applyBorder="1" applyAlignment="1">
      <alignment horizontal="center"/>
    </xf>
    <xf numFmtId="0" fontId="22" fillId="4" borderId="1" xfId="7" applyFont="1" applyFill="1" applyBorder="1" applyAlignment="1">
      <alignment horizontal="center" vertical="center"/>
    </xf>
    <xf numFmtId="0" fontId="22" fillId="4" borderId="1" xfId="7" applyFont="1" applyFill="1" applyBorder="1"/>
    <xf numFmtId="164" fontId="22" fillId="4" borderId="1" xfId="7" applyNumberFormat="1" applyFont="1" applyFill="1" applyBorder="1" applyAlignment="1">
      <alignment horizontal="right"/>
    </xf>
    <xf numFmtId="41" fontId="22" fillId="4" borderId="1" xfId="7" applyNumberFormat="1" applyFont="1" applyFill="1" applyBorder="1" applyAlignment="1">
      <alignment horizontal="right"/>
    </xf>
    <xf numFmtId="41" fontId="22" fillId="4" borderId="1" xfId="7" applyNumberFormat="1" applyFont="1" applyFill="1" applyBorder="1"/>
    <xf numFmtId="0" fontId="22" fillId="4" borderId="0" xfId="7" applyFont="1" applyFill="1" applyAlignment="1">
      <alignment horizontal="center"/>
    </xf>
    <xf numFmtId="0" fontId="22" fillId="4" borderId="0" xfId="7" applyFont="1" applyFill="1" applyAlignment="1">
      <alignment horizontal="center" vertical="center"/>
    </xf>
    <xf numFmtId="0" fontId="22" fillId="4" borderId="0" xfId="7" applyFont="1" applyFill="1"/>
    <xf numFmtId="164" fontId="22" fillId="4" borderId="0" xfId="7" applyNumberFormat="1" applyFont="1" applyFill="1" applyAlignment="1">
      <alignment horizontal="right"/>
    </xf>
    <xf numFmtId="41" fontId="22" fillId="4" borderId="0" xfId="7" applyNumberFormat="1" applyFont="1" applyFill="1" applyAlignment="1">
      <alignment horizontal="right"/>
    </xf>
    <xf numFmtId="41" fontId="22" fillId="4" borderId="0" xfId="7" applyNumberFormat="1" applyFont="1" applyFill="1"/>
    <xf numFmtId="0" fontId="22" fillId="5" borderId="0" xfId="7" applyFont="1" applyFill="1" applyAlignment="1">
      <alignment horizontal="center"/>
    </xf>
    <xf numFmtId="0" fontId="22" fillId="5" borderId="0" xfId="7" applyFont="1" applyFill="1" applyAlignment="1">
      <alignment horizontal="center" vertical="center"/>
    </xf>
    <xf numFmtId="0" fontId="22" fillId="5" borderId="0" xfId="7" applyFont="1" applyFill="1"/>
    <xf numFmtId="164" fontId="22" fillId="5" borderId="0" xfId="7" applyNumberFormat="1" applyFont="1" applyFill="1" applyAlignment="1">
      <alignment horizontal="right"/>
    </xf>
    <xf numFmtId="41" fontId="22" fillId="5" borderId="0" xfId="7" applyNumberFormat="1" applyFont="1" applyFill="1" applyAlignment="1">
      <alignment horizontal="right"/>
    </xf>
    <xf numFmtId="41" fontId="22" fillId="5" borderId="0" xfId="7" applyNumberFormat="1" applyFont="1" applyFill="1"/>
    <xf numFmtId="0" fontId="4" fillId="3" borderId="0" xfId="7" applyFill="1"/>
    <xf numFmtId="0" fontId="4" fillId="0" borderId="0" xfId="7" applyAlignment="1">
      <alignment horizontal="center" vertical="center"/>
    </xf>
    <xf numFmtId="0" fontId="4" fillId="0" borderId="0" xfId="7" applyAlignment="1">
      <alignment horizontal="left"/>
    </xf>
    <xf numFmtId="0" fontId="37" fillId="0" borderId="0" xfId="7" applyFont="1" applyAlignment="1">
      <alignment horizontal="left"/>
    </xf>
    <xf numFmtId="0" fontId="37" fillId="0" borderId="0" xfId="7" applyFont="1"/>
    <xf numFmtId="0" fontId="37" fillId="0" borderId="0" xfId="7" applyFont="1" applyAlignment="1">
      <alignment horizontal="right"/>
    </xf>
    <xf numFmtId="0" fontId="4" fillId="0" borderId="0" xfId="3"/>
    <xf numFmtId="0" fontId="4" fillId="0" borderId="0" xfId="3" applyAlignment="1">
      <alignment horizontal="center"/>
    </xf>
    <xf numFmtId="0" fontId="4" fillId="0" borderId="0" xfId="3" applyAlignment="1">
      <alignment horizontal="center" vertical="center" wrapText="1"/>
    </xf>
    <xf numFmtId="164" fontId="4" fillId="0" borderId="0" xfId="3" applyNumberFormat="1"/>
    <xf numFmtId="166" fontId="39" fillId="0" borderId="0" xfId="10" applyNumberFormat="1" applyFont="1" applyAlignment="1">
      <alignment horizontal="center" vertical="center"/>
    </xf>
    <xf numFmtId="166" fontId="0" fillId="0" borderId="0" xfId="10" applyNumberFormat="1" applyFont="1" applyAlignment="1">
      <alignment horizontal="center" vertical="center"/>
    </xf>
    <xf numFmtId="0" fontId="40" fillId="0" borderId="3" xfId="3" applyFont="1" applyBorder="1"/>
    <xf numFmtId="0" fontId="40" fillId="0" borderId="4" xfId="3" applyFont="1" applyBorder="1" applyAlignment="1">
      <alignment horizontal="center"/>
    </xf>
    <xf numFmtId="0" fontId="40" fillId="0" borderId="4" xfId="3" applyFont="1" applyBorder="1"/>
    <xf numFmtId="0" fontId="40" fillId="0" borderId="4" xfId="3" applyFont="1" applyBorder="1" applyAlignment="1">
      <alignment horizontal="center" vertical="center"/>
    </xf>
    <xf numFmtId="164" fontId="40" fillId="0" borderId="4" xfId="3" applyNumberFormat="1" applyFont="1" applyBorder="1"/>
    <xf numFmtId="0" fontId="41" fillId="0" borderId="6" xfId="3" applyFont="1" applyBorder="1"/>
    <xf numFmtId="0" fontId="40" fillId="0" borderId="0" xfId="3" applyFont="1" applyAlignment="1">
      <alignment horizontal="center"/>
    </xf>
    <xf numFmtId="0" fontId="40" fillId="0" borderId="0" xfId="3" applyFont="1"/>
    <xf numFmtId="0" fontId="40" fillId="0" borderId="0" xfId="3" applyFont="1" applyAlignment="1">
      <alignment horizontal="center" vertical="center"/>
    </xf>
    <xf numFmtId="164" fontId="40" fillId="0" borderId="0" xfId="3" applyNumberFormat="1" applyFont="1"/>
    <xf numFmtId="0" fontId="42" fillId="0" borderId="6" xfId="3" applyFont="1" applyBorder="1"/>
    <xf numFmtId="0" fontId="42" fillId="0" borderId="0" xfId="3" applyFont="1" applyAlignment="1">
      <alignment horizontal="center"/>
    </xf>
    <xf numFmtId="0" fontId="40" fillId="6" borderId="0" xfId="3" applyFont="1" applyFill="1"/>
    <xf numFmtId="0" fontId="42" fillId="6" borderId="0" xfId="3" applyFont="1" applyFill="1"/>
    <xf numFmtId="0" fontId="42" fillId="0" borderId="0" xfId="3" applyFont="1" applyAlignment="1">
      <alignment horizontal="center" vertical="center"/>
    </xf>
    <xf numFmtId="0" fontId="42" fillId="0" borderId="0" xfId="3" applyFont="1"/>
    <xf numFmtId="164" fontId="42" fillId="0" borderId="0" xfId="3" applyNumberFormat="1" applyFont="1"/>
    <xf numFmtId="0" fontId="43" fillId="0" borderId="0" xfId="3" applyFont="1"/>
    <xf numFmtId="0" fontId="44" fillId="0" borderId="0" xfId="3" applyFont="1"/>
    <xf numFmtId="0" fontId="41" fillId="4" borderId="1" xfId="3" applyFont="1" applyFill="1" applyBorder="1" applyAlignment="1">
      <alignment horizontal="center" vertical="center" wrapText="1"/>
    </xf>
    <xf numFmtId="164" fontId="41" fillId="4" borderId="1" xfId="3" applyNumberFormat="1" applyFont="1" applyFill="1" applyBorder="1" applyAlignment="1">
      <alignment horizontal="center" vertical="center"/>
    </xf>
    <xf numFmtId="0" fontId="41" fillId="0" borderId="9" xfId="3" applyFont="1" applyBorder="1" applyAlignment="1">
      <alignment vertical="top" wrapText="1"/>
    </xf>
    <xf numFmtId="0" fontId="41" fillId="0" borderId="10" xfId="3" applyFont="1" applyBorder="1" applyAlignment="1">
      <alignment horizontal="center" vertical="top"/>
    </xf>
    <xf numFmtId="0" fontId="41" fillId="0" borderId="10" xfId="3" applyFont="1" applyBorder="1" applyAlignment="1">
      <alignment horizontal="left" vertical="top"/>
    </xf>
    <xf numFmtId="0" fontId="41" fillId="0" borderId="10" xfId="3" applyFont="1" applyBorder="1" applyAlignment="1">
      <alignment horizontal="center" vertical="center"/>
    </xf>
    <xf numFmtId="0" fontId="4" fillId="0" borderId="10" xfId="3" applyBorder="1" applyAlignment="1">
      <alignment vertical="top"/>
    </xf>
    <xf numFmtId="164" fontId="4" fillId="0" borderId="10" xfId="3" applyNumberFormat="1" applyBorder="1" applyAlignment="1">
      <alignment vertical="top"/>
    </xf>
    <xf numFmtId="41" fontId="0" fillId="0" borderId="10" xfId="4" applyFont="1" applyFill="1" applyBorder="1" applyAlignment="1">
      <alignment vertical="top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41" fillId="0" borderId="1" xfId="3" quotePrefix="1" applyFont="1" applyBorder="1" applyAlignment="1">
      <alignment horizontal="center" vertical="top"/>
    </xf>
    <xf numFmtId="0" fontId="41" fillId="0" borderId="1" xfId="3" quotePrefix="1" applyFont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28" fillId="0" borderId="2" xfId="0" applyFont="1" applyBorder="1" applyAlignment="1">
      <alignment vertical="center"/>
    </xf>
    <xf numFmtId="41" fontId="38" fillId="0" borderId="1" xfId="4" applyFont="1" applyFill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164" fontId="4" fillId="0" borderId="1" xfId="3" applyNumberFormat="1" applyBorder="1" applyAlignment="1">
      <alignment horizontal="center" vertical="center"/>
    </xf>
    <xf numFmtId="165" fontId="41" fillId="0" borderId="1" xfId="4" applyNumberFormat="1" applyFont="1" applyFill="1" applyBorder="1" applyAlignment="1"/>
    <xf numFmtId="41" fontId="41" fillId="0" borderId="1" xfId="4" applyFont="1" applyFill="1" applyBorder="1" applyAlignment="1"/>
    <xf numFmtId="2" fontId="4" fillId="0" borderId="1" xfId="3" applyNumberFormat="1" applyBorder="1" applyAlignment="1">
      <alignment horizontal="center" vertical="center"/>
    </xf>
    <xf numFmtId="41" fontId="1" fillId="0" borderId="1" xfId="4" applyFont="1" applyFill="1" applyBorder="1" applyAlignment="1">
      <alignment horizontal="center" vertical="center"/>
    </xf>
    <xf numFmtId="165" fontId="4" fillId="0" borderId="1" xfId="3" applyNumberFormat="1" applyBorder="1" applyAlignment="1">
      <alignment horizontal="center" vertical="center"/>
    </xf>
    <xf numFmtId="165" fontId="38" fillId="0" borderId="1" xfId="4" applyNumberFormat="1" applyFont="1" applyFill="1" applyBorder="1" applyAlignment="1"/>
    <xf numFmtId="165" fontId="45" fillId="0" borderId="0" xfId="0" applyNumberFormat="1" applyFont="1" applyAlignment="1">
      <alignment horizontal="right"/>
    </xf>
    <xf numFmtId="0" fontId="38" fillId="0" borderId="0" xfId="0" applyFont="1" applyAlignment="1">
      <alignment vertical="center"/>
    </xf>
    <xf numFmtId="0" fontId="4" fillId="0" borderId="10" xfId="3" applyBorder="1" applyAlignment="1">
      <alignment vertical="center"/>
    </xf>
    <xf numFmtId="165" fontId="36" fillId="0" borderId="1" xfId="4" applyNumberFormat="1" applyFont="1" applyFill="1" applyBorder="1" applyAlignment="1">
      <alignment vertical="center"/>
    </xf>
    <xf numFmtId="0" fontId="4" fillId="0" borderId="9" xfId="3" applyBorder="1" applyAlignment="1">
      <alignment vertical="center"/>
    </xf>
    <xf numFmtId="165" fontId="46" fillId="0" borderId="1" xfId="4" applyNumberFormat="1" applyFont="1" applyFill="1" applyBorder="1" applyAlignment="1"/>
    <xf numFmtId="0" fontId="41" fillId="0" borderId="9" xfId="3" quotePrefix="1" applyFont="1" applyBorder="1" applyAlignment="1">
      <alignment horizontal="center" vertical="top"/>
    </xf>
    <xf numFmtId="0" fontId="47" fillId="0" borderId="9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2" fontId="4" fillId="0" borderId="1" xfId="3" applyNumberFormat="1" applyBorder="1" applyAlignment="1">
      <alignment horizontal="center" vertical="top"/>
    </xf>
    <xf numFmtId="165" fontId="0" fillId="0" borderId="1" xfId="4" applyNumberFormat="1" applyFont="1" applyFill="1" applyBorder="1" applyAlignment="1"/>
    <xf numFmtId="165" fontId="38" fillId="0" borderId="1" xfId="4" applyNumberFormat="1" applyFont="1" applyFill="1" applyBorder="1" applyAlignment="1">
      <alignment vertical="center"/>
    </xf>
    <xf numFmtId="0" fontId="41" fillId="0" borderId="12" xfId="3" quotePrefix="1" applyFont="1" applyBorder="1" applyAlignment="1">
      <alignment horizontal="center" vertical="top"/>
    </xf>
    <xf numFmtId="0" fontId="47" fillId="0" borderId="6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41" fillId="0" borderId="12" xfId="3" applyFont="1" applyBorder="1" applyAlignment="1">
      <alignment horizontal="center" vertical="top"/>
    </xf>
    <xf numFmtId="165" fontId="36" fillId="0" borderId="1" xfId="4" applyNumberFormat="1" applyFont="1" applyFill="1" applyBorder="1" applyAlignment="1"/>
    <xf numFmtId="0" fontId="41" fillId="0" borderId="1" xfId="3" applyFont="1" applyBorder="1" applyAlignment="1">
      <alignment horizontal="center" vertical="top"/>
    </xf>
    <xf numFmtId="0" fontId="47" fillId="0" borderId="2" xfId="0" applyFont="1" applyBorder="1" applyAlignment="1">
      <alignment vertical="center"/>
    </xf>
    <xf numFmtId="0" fontId="41" fillId="4" borderId="10" xfId="3" applyFont="1" applyFill="1" applyBorder="1" applyAlignment="1">
      <alignment horizontal="center"/>
    </xf>
    <xf numFmtId="0" fontId="41" fillId="4" borderId="1" xfId="3" applyFont="1" applyFill="1" applyBorder="1" applyAlignment="1">
      <alignment horizontal="center" vertical="center"/>
    </xf>
    <xf numFmtId="0" fontId="41" fillId="4" borderId="1" xfId="3" applyFont="1" applyFill="1" applyBorder="1"/>
    <xf numFmtId="165" fontId="41" fillId="4" borderId="1" xfId="3" applyNumberFormat="1" applyFont="1" applyFill="1" applyBorder="1"/>
    <xf numFmtId="167" fontId="22" fillId="0" borderId="0" xfId="3" applyNumberFormat="1" applyFont="1"/>
    <xf numFmtId="0" fontId="21" fillId="0" borderId="3" xfId="3" applyFont="1" applyBorder="1"/>
    <xf numFmtId="0" fontId="21" fillId="0" borderId="4" xfId="3" applyFont="1" applyBorder="1" applyAlignment="1">
      <alignment horizontal="center"/>
    </xf>
    <xf numFmtId="0" fontId="21" fillId="0" borderId="4" xfId="3" applyFont="1" applyBorder="1"/>
    <xf numFmtId="0" fontId="21" fillId="0" borderId="4" xfId="3" applyFont="1" applyBorder="1" applyAlignment="1">
      <alignment horizontal="center" vertical="center"/>
    </xf>
    <xf numFmtId="164" fontId="21" fillId="0" borderId="4" xfId="3" applyNumberFormat="1" applyFont="1" applyBorder="1"/>
    <xf numFmtId="0" fontId="21" fillId="0" borderId="5" xfId="3" applyFont="1" applyBorder="1"/>
    <xf numFmtId="0" fontId="22" fillId="0" borderId="6" xfId="3" applyFont="1" applyBorder="1"/>
    <xf numFmtId="0" fontId="21" fillId="0" borderId="0" xfId="3" applyFont="1" applyAlignment="1">
      <alignment horizontal="center"/>
    </xf>
    <xf numFmtId="0" fontId="21" fillId="0" borderId="0" xfId="3" applyFont="1"/>
    <xf numFmtId="0" fontId="21" fillId="0" borderId="0" xfId="3" applyFont="1" applyAlignment="1">
      <alignment horizontal="center" vertical="center"/>
    </xf>
    <xf numFmtId="164" fontId="21" fillId="0" borderId="0" xfId="3" applyNumberFormat="1" applyFont="1"/>
    <xf numFmtId="0" fontId="21" fillId="0" borderId="7" xfId="3" applyFont="1" applyBorder="1"/>
    <xf numFmtId="0" fontId="23" fillId="0" borderId="6" xfId="3" applyFont="1" applyBorder="1"/>
    <xf numFmtId="0" fontId="23" fillId="0" borderId="0" xfId="3" applyFont="1" applyAlignment="1">
      <alignment horizontal="center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164" fontId="23" fillId="0" borderId="0" xfId="3" applyNumberFormat="1" applyFont="1"/>
    <xf numFmtId="0" fontId="23" fillId="0" borderId="7" xfId="3" applyFont="1" applyBorder="1"/>
    <xf numFmtId="0" fontId="10" fillId="0" borderId="0" xfId="3" applyFont="1"/>
    <xf numFmtId="0" fontId="24" fillId="0" borderId="0" xfId="3" applyFont="1"/>
    <xf numFmtId="0" fontId="4" fillId="0" borderId="7" xfId="3" applyBorder="1"/>
    <xf numFmtId="0" fontId="22" fillId="4" borderId="1" xfId="3" applyFont="1" applyFill="1" applyBorder="1" applyAlignment="1">
      <alignment horizontal="center" vertical="center" wrapText="1"/>
    </xf>
    <xf numFmtId="0" fontId="22" fillId="4" borderId="9" xfId="3" applyFont="1" applyFill="1" applyBorder="1" applyAlignment="1">
      <alignment horizontal="center" vertical="center" wrapText="1"/>
    </xf>
    <xf numFmtId="0" fontId="22" fillId="4" borderId="10" xfId="3" applyFont="1" applyFill="1" applyBorder="1" applyAlignment="1">
      <alignment horizontal="center" vertical="center" wrapText="1"/>
    </xf>
    <xf numFmtId="164" fontId="22" fillId="4" borderId="1" xfId="3" applyNumberFormat="1" applyFont="1" applyFill="1" applyBorder="1" applyAlignment="1">
      <alignment horizontal="center" vertical="center"/>
    </xf>
    <xf numFmtId="164" fontId="22" fillId="4" borderId="1" xfId="3" applyNumberFormat="1" applyFont="1" applyFill="1" applyBorder="1" applyAlignment="1">
      <alignment horizontal="center" vertical="center" wrapText="1"/>
    </xf>
    <xf numFmtId="0" fontId="22" fillId="4" borderId="9" xfId="3" applyFont="1" applyFill="1" applyBorder="1" applyAlignment="1">
      <alignment vertical="top" wrapText="1"/>
    </xf>
    <xf numFmtId="0" fontId="22" fillId="4" borderId="10" xfId="3" applyFont="1" applyFill="1" applyBorder="1" applyAlignment="1">
      <alignment horizontal="center" vertical="top"/>
    </xf>
    <xf numFmtId="0" fontId="22" fillId="4" borderId="10" xfId="3" applyFont="1" applyFill="1" applyBorder="1" applyAlignment="1">
      <alignment horizontal="left" vertical="top"/>
    </xf>
    <xf numFmtId="0" fontId="22" fillId="4" borderId="10" xfId="3" applyFont="1" applyFill="1" applyBorder="1" applyAlignment="1">
      <alignment horizontal="center" vertical="center"/>
    </xf>
    <xf numFmtId="0" fontId="4" fillId="4" borderId="10" xfId="3" applyFill="1" applyBorder="1" applyAlignment="1">
      <alignment vertical="top"/>
    </xf>
    <xf numFmtId="164" fontId="4" fillId="4" borderId="10" xfId="3" applyNumberFormat="1" applyFill="1" applyBorder="1" applyAlignment="1">
      <alignment vertical="top"/>
    </xf>
    <xf numFmtId="41" fontId="0" fillId="4" borderId="10" xfId="4" applyFont="1" applyFill="1" applyBorder="1" applyAlignment="1">
      <alignment vertical="top"/>
    </xf>
    <xf numFmtId="164" fontId="25" fillId="4" borderId="2" xfId="3" applyNumberFormat="1" applyFont="1" applyFill="1" applyBorder="1" applyAlignment="1">
      <alignment horizontal="right" vertical="center" wrapText="1"/>
    </xf>
    <xf numFmtId="3" fontId="25" fillId="4" borderId="2" xfId="3" applyNumberFormat="1" applyFont="1" applyFill="1" applyBorder="1" applyAlignment="1">
      <alignment horizontal="right" vertical="center" wrapText="1"/>
    </xf>
    <xf numFmtId="0" fontId="26" fillId="4" borderId="9" xfId="0" applyFont="1" applyFill="1" applyBorder="1" applyAlignment="1">
      <alignment vertical="center"/>
    </xf>
    <xf numFmtId="0" fontId="26" fillId="4" borderId="10" xfId="0" applyFont="1" applyFill="1" applyBorder="1" applyAlignment="1">
      <alignment vertical="center"/>
    </xf>
    <xf numFmtId="41" fontId="27" fillId="4" borderId="1" xfId="4" applyFont="1" applyFill="1" applyBorder="1" applyAlignment="1">
      <alignment horizontal="center" vertical="center"/>
    </xf>
    <xf numFmtId="0" fontId="22" fillId="0" borderId="1" xfId="3" quotePrefix="1" applyFont="1" applyBorder="1" applyAlignment="1">
      <alignment horizontal="center" vertical="top"/>
    </xf>
    <xf numFmtId="0" fontId="22" fillId="2" borderId="1" xfId="3" quotePrefix="1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vertical="center"/>
    </xf>
    <xf numFmtId="0" fontId="28" fillId="2" borderId="2" xfId="0" applyFont="1" applyFill="1" applyBorder="1" applyAlignment="1">
      <alignment vertical="center"/>
    </xf>
    <xf numFmtId="41" fontId="22" fillId="2" borderId="1" xfId="4" applyFont="1" applyFill="1" applyBorder="1" applyAlignment="1">
      <alignment horizontal="center" vertical="center"/>
    </xf>
    <xf numFmtId="0" fontId="22" fillId="2" borderId="1" xfId="3" applyFont="1" applyFill="1" applyBorder="1" applyAlignment="1">
      <alignment horizontal="center" vertical="center"/>
    </xf>
    <xf numFmtId="164" fontId="22" fillId="2" borderId="1" xfId="3" applyNumberFormat="1" applyFont="1" applyFill="1" applyBorder="1" applyAlignment="1">
      <alignment horizontal="center" vertical="center"/>
    </xf>
    <xf numFmtId="41" fontId="22" fillId="2" borderId="1" xfId="4" applyFont="1" applyFill="1" applyBorder="1" applyAlignment="1"/>
    <xf numFmtId="164" fontId="29" fillId="2" borderId="1" xfId="3" applyNumberFormat="1" applyFont="1" applyFill="1" applyBorder="1" applyAlignment="1">
      <alignment horizontal="right" vertical="center"/>
    </xf>
    <xf numFmtId="3" fontId="29" fillId="2" borderId="1" xfId="3" applyNumberFormat="1" applyFont="1" applyFill="1" applyBorder="1" applyAlignment="1">
      <alignment horizontal="right" vertical="center"/>
    </xf>
    <xf numFmtId="0" fontId="22" fillId="0" borderId="0" xfId="3" applyFont="1"/>
    <xf numFmtId="0" fontId="22" fillId="0" borderId="1" xfId="3" applyFont="1" applyBorder="1" applyAlignment="1">
      <alignment horizontal="center" vertical="top"/>
    </xf>
    <xf numFmtId="2" fontId="4" fillId="0" borderId="1" xfId="3" applyNumberForma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4" fillId="0" borderId="1" xfId="3" applyBorder="1" applyAlignment="1">
      <alignment horizontal="center" vertical="top"/>
    </xf>
    <xf numFmtId="41" fontId="0" fillId="0" borderId="1" xfId="4" applyFont="1" applyFill="1" applyBorder="1" applyAlignment="1">
      <alignment horizontal="left" vertical="top"/>
    </xf>
    <xf numFmtId="164" fontId="25" fillId="0" borderId="1" xfId="3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4" fillId="4" borderId="1" xfId="3" applyNumberFormat="1" applyFill="1" applyBorder="1" applyAlignment="1">
      <alignment horizontal="center" vertical="top"/>
    </xf>
    <xf numFmtId="0" fontId="4" fillId="4" borderId="9" xfId="3" applyFill="1" applyBorder="1" applyAlignment="1">
      <alignment vertical="center"/>
    </xf>
    <xf numFmtId="0" fontId="4" fillId="4" borderId="10" xfId="3" applyFill="1" applyBorder="1" applyAlignment="1">
      <alignment vertical="center"/>
    </xf>
    <xf numFmtId="41" fontId="0" fillId="4" borderId="1" xfId="4" applyFont="1" applyFill="1" applyBorder="1" applyAlignment="1">
      <alignment horizontal="center" vertical="center"/>
    </xf>
    <xf numFmtId="0" fontId="4" fillId="4" borderId="1" xfId="3" applyFill="1" applyBorder="1" applyAlignment="1">
      <alignment horizontal="center" vertical="center"/>
    </xf>
    <xf numFmtId="164" fontId="4" fillId="4" borderId="1" xfId="3" applyNumberFormat="1" applyFill="1" applyBorder="1" applyAlignment="1">
      <alignment horizontal="center" vertical="center"/>
    </xf>
    <xf numFmtId="3" fontId="25" fillId="4" borderId="1" xfId="3" applyNumberFormat="1" applyFont="1" applyFill="1" applyBorder="1" applyAlignment="1">
      <alignment horizontal="right" vertical="center"/>
    </xf>
    <xf numFmtId="41" fontId="0" fillId="0" borderId="1" xfId="4" applyFont="1" applyFill="1" applyBorder="1" applyAlignment="1">
      <alignment horizontal="center" vertical="center"/>
    </xf>
    <xf numFmtId="41" fontId="0" fillId="0" borderId="1" xfId="4" applyFont="1" applyFill="1" applyBorder="1" applyAlignment="1">
      <alignment vertical="center"/>
    </xf>
    <xf numFmtId="164" fontId="25" fillId="0" borderId="1" xfId="3" applyNumberFormat="1" applyFont="1" applyBorder="1" applyAlignment="1">
      <alignment horizontal="right" vertical="center"/>
    </xf>
    <xf numFmtId="3" fontId="25" fillId="0" borderId="1" xfId="3" applyNumberFormat="1" applyFont="1" applyBorder="1" applyAlignment="1">
      <alignment horizontal="left" vertical="center"/>
    </xf>
    <xf numFmtId="0" fontId="22" fillId="4" borderId="10" xfId="3" applyFont="1" applyFill="1" applyBorder="1" applyAlignment="1">
      <alignment horizontal="center"/>
    </xf>
    <xf numFmtId="0" fontId="22" fillId="4" borderId="1" xfId="3" applyFont="1" applyFill="1" applyBorder="1" applyAlignment="1">
      <alignment horizontal="center" vertical="center"/>
    </xf>
    <xf numFmtId="0" fontId="22" fillId="4" borderId="1" xfId="3" applyFont="1" applyFill="1" applyBorder="1"/>
    <xf numFmtId="164" fontId="22" fillId="4" borderId="1" xfId="3" applyNumberFormat="1" applyFont="1" applyFill="1" applyBorder="1"/>
    <xf numFmtId="41" fontId="22" fillId="4" borderId="1" xfId="3" applyNumberFormat="1" applyFont="1" applyFill="1" applyBorder="1"/>
    <xf numFmtId="0" fontId="4" fillId="0" borderId="0" xfId="3" applyAlignment="1">
      <alignment horizontal="center" vertical="center"/>
    </xf>
    <xf numFmtId="0" fontId="4" fillId="0" borderId="0" xfId="3" applyAlignment="1">
      <alignment horizontal="left"/>
    </xf>
    <xf numFmtId="0" fontId="37" fillId="0" borderId="0" xfId="3" applyFont="1" applyAlignment="1">
      <alignment horizontal="left"/>
    </xf>
    <xf numFmtId="0" fontId="37" fillId="0" borderId="0" xfId="3" applyFont="1"/>
    <xf numFmtId="0" fontId="28" fillId="3" borderId="3" xfId="3" applyFont="1" applyFill="1" applyBorder="1" applyAlignment="1">
      <alignment horizontal="left"/>
    </xf>
    <xf numFmtId="0" fontId="28" fillId="3" borderId="4" xfId="3" applyFont="1" applyFill="1" applyBorder="1" applyAlignment="1">
      <alignment horizontal="left"/>
    </xf>
    <xf numFmtId="0" fontId="28" fillId="3" borderId="4" xfId="3" applyFont="1" applyFill="1" applyBorder="1" applyAlignment="1">
      <alignment horizontal="center" vertical="center"/>
    </xf>
    <xf numFmtId="0" fontId="28" fillId="3" borderId="4" xfId="3" applyFont="1" applyFill="1" applyBorder="1" applyAlignment="1">
      <alignment horizontal="right"/>
    </xf>
    <xf numFmtId="164" fontId="28" fillId="3" borderId="4" xfId="3" applyNumberFormat="1" applyFont="1" applyFill="1" applyBorder="1" applyAlignment="1">
      <alignment horizontal="center"/>
    </xf>
    <xf numFmtId="0" fontId="28" fillId="3" borderId="4" xfId="3" applyFont="1" applyFill="1" applyBorder="1" applyAlignment="1">
      <alignment horizontal="center"/>
    </xf>
    <xf numFmtId="164" fontId="28" fillId="3" borderId="4" xfId="3" applyNumberFormat="1" applyFont="1" applyFill="1" applyBorder="1" applyAlignment="1">
      <alignment horizontal="left"/>
    </xf>
    <xf numFmtId="0" fontId="28" fillId="3" borderId="5" xfId="3" applyFont="1" applyFill="1" applyBorder="1" applyAlignment="1">
      <alignment horizontal="left"/>
    </xf>
    <xf numFmtId="0" fontId="28" fillId="3" borderId="6" xfId="3" applyFont="1" applyFill="1" applyBorder="1" applyAlignment="1">
      <alignment horizontal="left"/>
    </xf>
    <xf numFmtId="0" fontId="28" fillId="3" borderId="0" xfId="3" applyFont="1" applyFill="1" applyAlignment="1">
      <alignment horizontal="left"/>
    </xf>
    <xf numFmtId="0" fontId="28" fillId="3" borderId="0" xfId="3" applyFont="1" applyFill="1" applyAlignment="1">
      <alignment horizontal="center" vertical="center"/>
    </xf>
    <xf numFmtId="0" fontId="28" fillId="3" borderId="0" xfId="3" applyFont="1" applyFill="1" applyAlignment="1">
      <alignment horizontal="right"/>
    </xf>
    <xf numFmtId="164" fontId="28" fillId="3" borderId="0" xfId="3" applyNumberFormat="1" applyFont="1" applyFill="1" applyAlignment="1">
      <alignment horizontal="center"/>
    </xf>
    <xf numFmtId="0" fontId="28" fillId="3" borderId="0" xfId="3" applyFont="1" applyFill="1" applyAlignment="1">
      <alignment horizontal="center"/>
    </xf>
    <xf numFmtId="164" fontId="28" fillId="3" borderId="0" xfId="3" applyNumberFormat="1" applyFont="1" applyFill="1" applyAlignment="1">
      <alignment horizontal="left"/>
    </xf>
    <xf numFmtId="0" fontId="28" fillId="3" borderId="7" xfId="3" applyFont="1" applyFill="1" applyBorder="1" applyAlignment="1">
      <alignment horizontal="left"/>
    </xf>
    <xf numFmtId="0" fontId="48" fillId="3" borderId="0" xfId="3" applyFont="1" applyFill="1" applyAlignment="1">
      <alignment horizontal="left"/>
    </xf>
    <xf numFmtId="0" fontId="47" fillId="3" borderId="7" xfId="3" applyFont="1" applyFill="1" applyBorder="1" applyAlignment="1">
      <alignment horizontal="left"/>
    </xf>
    <xf numFmtId="0" fontId="28" fillId="3" borderId="1" xfId="3" applyFont="1" applyFill="1" applyBorder="1" applyAlignment="1">
      <alignment horizontal="left" vertical="center" wrapText="1"/>
    </xf>
    <xf numFmtId="0" fontId="28" fillId="3" borderId="9" xfId="3" applyFont="1" applyFill="1" applyBorder="1" applyAlignment="1">
      <alignment horizontal="left" vertical="center" wrapText="1"/>
    </xf>
    <xf numFmtId="164" fontId="28" fillId="3" borderId="1" xfId="3" applyNumberFormat="1" applyFont="1" applyFill="1" applyBorder="1" applyAlignment="1">
      <alignment horizontal="center" vertical="center"/>
    </xf>
    <xf numFmtId="0" fontId="28" fillId="3" borderId="1" xfId="3" applyFont="1" applyFill="1" applyBorder="1" applyAlignment="1">
      <alignment horizontal="center" vertical="center" wrapText="1"/>
    </xf>
    <xf numFmtId="164" fontId="28" fillId="3" borderId="1" xfId="3" applyNumberFormat="1" applyFont="1" applyFill="1" applyBorder="1" applyAlignment="1">
      <alignment horizontal="left" vertical="center"/>
    </xf>
    <xf numFmtId="0" fontId="28" fillId="3" borderId="9" xfId="3" applyFont="1" applyFill="1" applyBorder="1" applyAlignment="1">
      <alignment horizontal="left" vertical="top" wrapText="1"/>
    </xf>
    <xf numFmtId="0" fontId="28" fillId="3" borderId="10" xfId="3" applyFont="1" applyFill="1" applyBorder="1" applyAlignment="1">
      <alignment horizontal="left" vertical="top"/>
    </xf>
    <xf numFmtId="0" fontId="28" fillId="3" borderId="10" xfId="3" applyFont="1" applyFill="1" applyBorder="1" applyAlignment="1">
      <alignment horizontal="center" vertical="center"/>
    </xf>
    <xf numFmtId="0" fontId="47" fillId="3" borderId="10" xfId="3" applyFont="1" applyFill="1" applyBorder="1" applyAlignment="1">
      <alignment horizontal="right" vertical="top"/>
    </xf>
    <xf numFmtId="164" fontId="47" fillId="3" borderId="10" xfId="3" applyNumberFormat="1" applyFont="1" applyFill="1" applyBorder="1" applyAlignment="1">
      <alignment horizontal="center" vertical="top"/>
    </xf>
    <xf numFmtId="41" fontId="2" fillId="3" borderId="10" xfId="4" applyFont="1" applyFill="1" applyBorder="1" applyAlignment="1">
      <alignment horizontal="center" vertical="top"/>
    </xf>
    <xf numFmtId="164" fontId="49" fillId="3" borderId="2" xfId="3" applyNumberFormat="1" applyFont="1" applyFill="1" applyBorder="1" applyAlignment="1">
      <alignment horizontal="left" vertical="center" wrapText="1"/>
    </xf>
    <xf numFmtId="3" fontId="49" fillId="3" borderId="2" xfId="3" applyNumberFormat="1" applyFont="1" applyFill="1" applyBorder="1" applyAlignment="1">
      <alignment horizontal="left" vertical="center" wrapText="1"/>
    </xf>
    <xf numFmtId="0" fontId="26" fillId="3" borderId="9" xfId="2" applyFont="1" applyFill="1" applyBorder="1" applyAlignment="1">
      <alignment horizontal="left" vertical="center"/>
    </xf>
    <xf numFmtId="0" fontId="26" fillId="3" borderId="10" xfId="2" applyFont="1" applyFill="1" applyBorder="1" applyAlignment="1">
      <alignment horizontal="left" vertical="center"/>
    </xf>
    <xf numFmtId="0" fontId="28" fillId="3" borderId="1" xfId="3" quotePrefix="1" applyFont="1" applyFill="1" applyBorder="1" applyAlignment="1">
      <alignment horizontal="left" vertical="top"/>
    </xf>
    <xf numFmtId="0" fontId="28" fillId="3" borderId="1" xfId="3" quotePrefix="1" applyFont="1" applyFill="1" applyBorder="1" applyAlignment="1">
      <alignment horizontal="left" vertical="center"/>
    </xf>
    <xf numFmtId="0" fontId="28" fillId="3" borderId="9" xfId="3" quotePrefix="1" applyFont="1" applyFill="1" applyBorder="1" applyAlignment="1">
      <alignment horizontal="left" vertical="center"/>
    </xf>
    <xf numFmtId="0" fontId="28" fillId="3" borderId="9" xfId="2" applyFont="1" applyFill="1" applyBorder="1" applyAlignment="1">
      <alignment horizontal="left" vertical="center"/>
    </xf>
    <xf numFmtId="41" fontId="28" fillId="3" borderId="1" xfId="4" applyFont="1" applyFill="1" applyBorder="1" applyAlignment="1">
      <alignment horizontal="center" vertical="center"/>
    </xf>
    <xf numFmtId="0" fontId="28" fillId="3" borderId="1" xfId="3" applyFont="1" applyFill="1" applyBorder="1" applyAlignment="1">
      <alignment horizontal="right" vertical="center"/>
    </xf>
    <xf numFmtId="41" fontId="28" fillId="3" borderId="1" xfId="4" applyFont="1" applyFill="1" applyBorder="1" applyAlignment="1">
      <alignment horizontal="center"/>
    </xf>
    <xf numFmtId="164" fontId="50" fillId="3" borderId="1" xfId="3" applyNumberFormat="1" applyFont="1" applyFill="1" applyBorder="1" applyAlignment="1">
      <alignment horizontal="left" vertical="center"/>
    </xf>
    <xf numFmtId="3" fontId="50" fillId="3" borderId="1" xfId="3" applyNumberFormat="1" applyFont="1" applyFill="1" applyBorder="1" applyAlignment="1">
      <alignment horizontal="left" vertical="center"/>
    </xf>
    <xf numFmtId="2" fontId="28" fillId="3" borderId="1" xfId="3" applyNumberFormat="1" applyFont="1" applyFill="1" applyBorder="1" applyAlignment="1">
      <alignment horizontal="left" vertical="top"/>
    </xf>
    <xf numFmtId="0" fontId="28" fillId="3" borderId="1" xfId="3" applyFont="1" applyFill="1" applyBorder="1" applyAlignment="1">
      <alignment horizontal="left" vertical="top"/>
    </xf>
    <xf numFmtId="2" fontId="47" fillId="3" borderId="9" xfId="3" applyNumberFormat="1" applyFont="1" applyFill="1" applyBorder="1" applyAlignment="1">
      <alignment horizontal="left" vertical="top"/>
    </xf>
    <xf numFmtId="0" fontId="47" fillId="3" borderId="9" xfId="3" applyFont="1" applyFill="1" applyBorder="1" applyAlignment="1">
      <alignment horizontal="left" vertical="center"/>
    </xf>
    <xf numFmtId="41" fontId="2" fillId="3" borderId="1" xfId="4" applyFont="1" applyFill="1" applyBorder="1" applyAlignment="1">
      <alignment horizontal="center" vertical="center"/>
    </xf>
    <xf numFmtId="0" fontId="47" fillId="3" borderId="1" xfId="3" applyFont="1" applyFill="1" applyBorder="1" applyAlignment="1">
      <alignment horizontal="right" vertical="center"/>
    </xf>
    <xf numFmtId="164" fontId="47" fillId="3" borderId="1" xfId="3" applyNumberFormat="1" applyFont="1" applyFill="1" applyBorder="1" applyAlignment="1">
      <alignment horizontal="center" vertical="center"/>
    </xf>
    <xf numFmtId="41" fontId="2" fillId="3" borderId="1" xfId="4" applyFont="1" applyFill="1" applyBorder="1" applyAlignment="1">
      <alignment horizontal="center"/>
    </xf>
    <xf numFmtId="164" fontId="49" fillId="3" borderId="1" xfId="3" applyNumberFormat="1" applyFont="1" applyFill="1" applyBorder="1" applyAlignment="1">
      <alignment horizontal="left" vertical="center"/>
    </xf>
    <xf numFmtId="3" fontId="49" fillId="3" borderId="1" xfId="3" applyNumberFormat="1" applyFont="1" applyFill="1" applyBorder="1" applyAlignment="1">
      <alignment horizontal="left" vertical="center"/>
    </xf>
    <xf numFmtId="2" fontId="47" fillId="3" borderId="1" xfId="3" applyNumberFormat="1" applyFont="1" applyFill="1" applyBorder="1" applyAlignment="1">
      <alignment horizontal="left" vertical="top"/>
    </xf>
    <xf numFmtId="41" fontId="2" fillId="3" borderId="1" xfId="4" applyFont="1" applyFill="1" applyBorder="1" applyAlignment="1">
      <alignment horizontal="left"/>
    </xf>
    <xf numFmtId="0" fontId="0" fillId="3" borderId="9" xfId="2" applyFont="1" applyFill="1" applyBorder="1" applyAlignment="1">
      <alignment horizontal="left"/>
    </xf>
    <xf numFmtId="0" fontId="47" fillId="3" borderId="9" xfId="2" applyFont="1" applyFill="1" applyBorder="1" applyAlignment="1">
      <alignment horizontal="left" vertical="top" wrapText="1"/>
    </xf>
    <xf numFmtId="0" fontId="2" fillId="3" borderId="9" xfId="2" applyFill="1" applyBorder="1" applyAlignment="1">
      <alignment horizontal="left"/>
    </xf>
    <xf numFmtId="0" fontId="47" fillId="3" borderId="0" xfId="3" applyFont="1" applyFill="1" applyAlignment="1">
      <alignment horizontal="left"/>
    </xf>
    <xf numFmtId="0" fontId="47" fillId="3" borderId="1" xfId="3" applyFont="1" applyFill="1" applyBorder="1" applyAlignment="1">
      <alignment horizontal="left"/>
    </xf>
    <xf numFmtId="0" fontId="47" fillId="3" borderId="1" xfId="3" applyFont="1" applyFill="1" applyBorder="1" applyAlignment="1">
      <alignment horizontal="center" vertical="center"/>
    </xf>
    <xf numFmtId="0" fontId="47" fillId="3" borderId="2" xfId="3" applyFont="1" applyFill="1" applyBorder="1" applyAlignment="1">
      <alignment horizontal="center" vertical="center"/>
    </xf>
    <xf numFmtId="0" fontId="47" fillId="3" borderId="1" xfId="3" applyFont="1" applyFill="1" applyBorder="1" applyAlignment="1">
      <alignment horizontal="right"/>
    </xf>
    <xf numFmtId="0" fontId="28" fillId="3" borderId="13" xfId="2" applyFont="1" applyFill="1" applyBorder="1" applyAlignment="1">
      <alignment horizontal="left" vertical="center"/>
    </xf>
    <xf numFmtId="2" fontId="47" fillId="3" borderId="1" xfId="3" applyNumberFormat="1" applyFont="1" applyFill="1" applyBorder="1" applyAlignment="1">
      <alignment horizontal="right" vertical="top"/>
    </xf>
    <xf numFmtId="0" fontId="47" fillId="3" borderId="1" xfId="2" applyFont="1" applyFill="1" applyBorder="1" applyAlignment="1">
      <alignment horizontal="left" vertical="top" wrapText="1"/>
    </xf>
    <xf numFmtId="0" fontId="2" fillId="3" borderId="1" xfId="2" applyFill="1" applyBorder="1" applyAlignment="1">
      <alignment horizontal="center" vertical="center"/>
    </xf>
    <xf numFmtId="0" fontId="2" fillId="3" borderId="1" xfId="2" applyFill="1" applyBorder="1" applyAlignment="1">
      <alignment horizontal="right" vertical="top"/>
    </xf>
    <xf numFmtId="41" fontId="2" fillId="3" borderId="1" xfId="4" applyFont="1" applyFill="1" applyBorder="1" applyAlignment="1">
      <alignment horizontal="center" vertical="top"/>
    </xf>
    <xf numFmtId="0" fontId="0" fillId="3" borderId="1" xfId="2" applyFont="1" applyFill="1" applyBorder="1" applyAlignment="1">
      <alignment horizontal="right" vertical="top"/>
    </xf>
    <xf numFmtId="0" fontId="47" fillId="3" borderId="9" xfId="3" applyFont="1" applyFill="1" applyBorder="1" applyAlignment="1">
      <alignment horizontal="left"/>
    </xf>
    <xf numFmtId="3" fontId="47" fillId="3" borderId="1" xfId="3" applyNumberFormat="1" applyFont="1" applyFill="1" applyBorder="1" applyAlignment="1">
      <alignment horizontal="right"/>
    </xf>
    <xf numFmtId="0" fontId="47" fillId="3" borderId="12" xfId="2" applyFont="1" applyFill="1" applyBorder="1" applyAlignment="1">
      <alignment horizontal="left" vertical="top"/>
    </xf>
    <xf numFmtId="0" fontId="47" fillId="3" borderId="12" xfId="2" applyFont="1" applyFill="1" applyBorder="1" applyAlignment="1">
      <alignment horizontal="left" vertical="top" wrapText="1"/>
    </xf>
    <xf numFmtId="0" fontId="2" fillId="3" borderId="12" xfId="2" applyFill="1" applyBorder="1" applyAlignment="1">
      <alignment horizontal="left" vertical="top" wrapText="1"/>
    </xf>
    <xf numFmtId="164" fontId="49" fillId="3" borderId="12" xfId="3" applyNumberFormat="1" applyFont="1" applyFill="1" applyBorder="1" applyAlignment="1">
      <alignment horizontal="left" vertical="center"/>
    </xf>
    <xf numFmtId="0" fontId="0" fillId="3" borderId="12" xfId="2" applyFont="1" applyFill="1" applyBorder="1" applyAlignment="1">
      <alignment horizontal="left" vertical="top" wrapText="1"/>
    </xf>
    <xf numFmtId="0" fontId="28" fillId="3" borderId="9" xfId="3" applyFont="1" applyFill="1" applyBorder="1" applyAlignment="1">
      <alignment horizontal="left"/>
    </xf>
    <xf numFmtId="41" fontId="2" fillId="3" borderId="1" xfId="2" applyNumberFormat="1" applyFill="1" applyBorder="1" applyAlignment="1">
      <alignment horizontal="center"/>
    </xf>
    <xf numFmtId="0" fontId="2" fillId="3" borderId="1" xfId="2" applyFill="1" applyBorder="1" applyAlignment="1">
      <alignment horizontal="left"/>
    </xf>
    <xf numFmtId="0" fontId="47" fillId="3" borderId="1" xfId="3" applyFont="1" applyFill="1" applyBorder="1" applyAlignment="1">
      <alignment horizontal="left" vertical="center"/>
    </xf>
    <xf numFmtId="0" fontId="2" fillId="3" borderId="3" xfId="2" applyFill="1" applyBorder="1" applyAlignment="1">
      <alignment horizontal="left" vertical="top" wrapText="1"/>
    </xf>
    <xf numFmtId="41" fontId="2" fillId="3" borderId="1" xfId="4" applyFont="1" applyFill="1" applyBorder="1" applyAlignment="1">
      <alignment horizontal="right" vertical="top"/>
    </xf>
    <xf numFmtId="0" fontId="2" fillId="3" borderId="1" xfId="2" applyFill="1" applyBorder="1" applyAlignment="1">
      <alignment horizontal="left" vertical="top" wrapText="1"/>
    </xf>
    <xf numFmtId="0" fontId="2" fillId="3" borderId="9" xfId="2" applyFill="1" applyBorder="1" applyAlignment="1">
      <alignment horizontal="left" vertical="top" wrapText="1"/>
    </xf>
    <xf numFmtId="0" fontId="2" fillId="3" borderId="1" xfId="2" applyFill="1" applyBorder="1" applyAlignment="1">
      <alignment horizontal="left" vertical="top"/>
    </xf>
    <xf numFmtId="0" fontId="51" fillId="3" borderId="9" xfId="2" applyFont="1" applyFill="1" applyBorder="1" applyAlignment="1">
      <alignment horizontal="left" vertical="center"/>
    </xf>
    <xf numFmtId="0" fontId="28" fillId="3" borderId="9" xfId="3" applyFont="1" applyFill="1" applyBorder="1" applyAlignment="1">
      <alignment horizontal="left" vertical="top"/>
    </xf>
    <xf numFmtId="0" fontId="0" fillId="0" borderId="1" xfId="0" applyBorder="1" applyAlignment="1">
      <alignment vertical="top" wrapText="1"/>
    </xf>
    <xf numFmtId="41" fontId="0" fillId="0" borderId="1" xfId="4" applyFont="1" applyFill="1" applyBorder="1" applyAlignment="1">
      <alignment vertical="top"/>
    </xf>
    <xf numFmtId="0" fontId="0" fillId="7" borderId="9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center" vertical="center"/>
    </xf>
    <xf numFmtId="0" fontId="49" fillId="7" borderId="1" xfId="0" applyFont="1" applyFill="1" applyBorder="1" applyAlignment="1">
      <alignment horizontal="right" vertical="center"/>
    </xf>
    <xf numFmtId="3" fontId="49" fillId="7" borderId="1" xfId="0" applyNumberFormat="1" applyFont="1" applyFill="1" applyBorder="1" applyAlignment="1">
      <alignment horizontal="center" vertical="center"/>
    </xf>
    <xf numFmtId="0" fontId="0" fillId="7" borderId="9" xfId="0" applyFill="1" applyBorder="1" applyAlignment="1">
      <alignment horizontal="left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right" vertical="center"/>
    </xf>
    <xf numFmtId="3" fontId="0" fillId="7" borderId="1" xfId="0" applyNumberFormat="1" applyFill="1" applyBorder="1" applyAlignment="1">
      <alignment horizontal="center"/>
    </xf>
    <xf numFmtId="0" fontId="0" fillId="7" borderId="9" xfId="0" applyFill="1" applyBorder="1" applyAlignment="1">
      <alignment horizontal="left"/>
    </xf>
    <xf numFmtId="0" fontId="0" fillId="7" borderId="1" xfId="0" applyFill="1" applyBorder="1" applyAlignment="1">
      <alignment horizontal="right" vertical="top"/>
    </xf>
    <xf numFmtId="41" fontId="2" fillId="3" borderId="1" xfId="4" applyFont="1" applyFill="1" applyBorder="1" applyAlignment="1">
      <alignment vertical="center"/>
    </xf>
    <xf numFmtId="0" fontId="2" fillId="3" borderId="9" xfId="2" applyFill="1" applyBorder="1" applyAlignment="1">
      <alignment horizontal="left" vertical="center" wrapText="1"/>
    </xf>
    <xf numFmtId="0" fontId="2" fillId="3" borderId="1" xfId="2" applyFill="1" applyBorder="1" applyAlignment="1">
      <alignment horizontal="right" vertical="center" wrapText="1"/>
    </xf>
    <xf numFmtId="0" fontId="28" fillId="3" borderId="1" xfId="3" applyFont="1" applyFill="1" applyBorder="1" applyAlignment="1">
      <alignment horizontal="left" vertical="center"/>
    </xf>
    <xf numFmtId="41" fontId="28" fillId="3" borderId="1" xfId="4" applyFont="1" applyFill="1" applyBorder="1" applyAlignment="1">
      <alignment horizontal="left"/>
    </xf>
    <xf numFmtId="0" fontId="47" fillId="3" borderId="9" xfId="2" applyFont="1" applyFill="1" applyBorder="1" applyAlignment="1">
      <alignment horizontal="left" vertical="center"/>
    </xf>
    <xf numFmtId="0" fontId="28" fillId="3" borderId="1" xfId="3" applyFont="1" applyFill="1" applyBorder="1" applyAlignment="1">
      <alignment horizontal="center" vertical="center"/>
    </xf>
    <xf numFmtId="0" fontId="28" fillId="3" borderId="1" xfId="3" applyFont="1" applyFill="1" applyBorder="1" applyAlignment="1">
      <alignment horizontal="right"/>
    </xf>
    <xf numFmtId="164" fontId="28" fillId="3" borderId="1" xfId="3" applyNumberFormat="1" applyFont="1" applyFill="1" applyBorder="1" applyAlignment="1">
      <alignment horizontal="center"/>
    </xf>
    <xf numFmtId="41" fontId="28" fillId="3" borderId="1" xfId="3" applyNumberFormat="1" applyFont="1" applyFill="1" applyBorder="1" applyAlignment="1">
      <alignment horizontal="center"/>
    </xf>
    <xf numFmtId="41" fontId="28" fillId="3" borderId="1" xfId="3" applyNumberFormat="1" applyFont="1" applyFill="1" applyBorder="1" applyAlignment="1">
      <alignment horizontal="left"/>
    </xf>
    <xf numFmtId="0" fontId="47" fillId="3" borderId="0" xfId="3" applyFont="1" applyFill="1" applyAlignment="1">
      <alignment horizontal="center" vertical="center"/>
    </xf>
    <xf numFmtId="0" fontId="47" fillId="3" borderId="0" xfId="3" applyFont="1" applyFill="1" applyAlignment="1">
      <alignment horizontal="right"/>
    </xf>
    <xf numFmtId="164" fontId="47" fillId="3" borderId="0" xfId="3" applyNumberFormat="1" applyFont="1" applyFill="1" applyAlignment="1">
      <alignment horizontal="center"/>
    </xf>
    <xf numFmtId="0" fontId="47" fillId="3" borderId="0" xfId="3" applyFont="1" applyFill="1" applyAlignment="1">
      <alignment horizontal="center"/>
    </xf>
    <xf numFmtId="164" fontId="47" fillId="3" borderId="0" xfId="3" applyNumberFormat="1" applyFont="1" applyFill="1" applyAlignment="1">
      <alignment horizontal="left"/>
    </xf>
    <xf numFmtId="0" fontId="52" fillId="3" borderId="0" xfId="3" applyFont="1" applyFill="1" applyAlignment="1">
      <alignment horizontal="center"/>
    </xf>
    <xf numFmtId="0" fontId="52" fillId="3" borderId="0" xfId="3" applyFont="1" applyFill="1" applyAlignment="1">
      <alignment horizontal="left"/>
    </xf>
    <xf numFmtId="0" fontId="53" fillId="0" borderId="0" xfId="0" applyFont="1"/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center" vertical="center" wrapText="1"/>
    </xf>
    <xf numFmtId="168" fontId="53" fillId="0" borderId="0" xfId="0" applyNumberFormat="1" applyFont="1"/>
    <xf numFmtId="166" fontId="54" fillId="0" borderId="0" xfId="0" applyNumberFormat="1" applyFont="1" applyAlignment="1">
      <alignment horizontal="center" vertical="center"/>
    </xf>
    <xf numFmtId="166" fontId="55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0" fontId="57" fillId="0" borderId="14" xfId="0" applyFont="1" applyBorder="1"/>
    <xf numFmtId="0" fontId="57" fillId="0" borderId="15" xfId="0" applyFont="1" applyBorder="1" applyAlignment="1">
      <alignment horizontal="center"/>
    </xf>
    <xf numFmtId="0" fontId="57" fillId="0" borderId="15" xfId="0" applyFont="1" applyBorder="1"/>
    <xf numFmtId="0" fontId="57" fillId="0" borderId="15" xfId="0" applyFont="1" applyBorder="1" applyAlignment="1">
      <alignment horizontal="center" vertical="center"/>
    </xf>
    <xf numFmtId="168" fontId="57" fillId="0" borderId="15" xfId="0" applyNumberFormat="1" applyFont="1" applyBorder="1"/>
    <xf numFmtId="0" fontId="57" fillId="0" borderId="16" xfId="0" applyFont="1" applyBorder="1"/>
    <xf numFmtId="0" fontId="58" fillId="0" borderId="17" xfId="0" applyFont="1" applyBorder="1"/>
    <xf numFmtId="0" fontId="57" fillId="0" borderId="0" xfId="0" applyFont="1" applyAlignment="1">
      <alignment horizontal="center"/>
    </xf>
    <xf numFmtId="0" fontId="57" fillId="0" borderId="0" xfId="0" applyFont="1"/>
    <xf numFmtId="0" fontId="57" fillId="0" borderId="0" xfId="0" applyFont="1" applyAlignment="1">
      <alignment horizontal="center" vertical="center"/>
    </xf>
    <xf numFmtId="168" fontId="57" fillId="0" borderId="0" xfId="0" applyNumberFormat="1" applyFont="1"/>
    <xf numFmtId="0" fontId="57" fillId="0" borderId="18" xfId="0" applyFont="1" applyBorder="1"/>
    <xf numFmtId="0" fontId="59" fillId="0" borderId="17" xfId="0" applyFont="1" applyBorder="1"/>
    <xf numFmtId="0" fontId="59" fillId="0" borderId="0" xfId="0" applyFont="1" applyAlignment="1">
      <alignment horizontal="center"/>
    </xf>
    <xf numFmtId="0" fontId="26" fillId="0" borderId="0" xfId="0" applyFont="1"/>
    <xf numFmtId="0" fontId="59" fillId="0" borderId="0" xfId="0" applyFont="1"/>
    <xf numFmtId="0" fontId="59" fillId="0" borderId="0" xfId="0" applyFont="1" applyAlignment="1">
      <alignment horizontal="center" vertical="center"/>
    </xf>
    <xf numFmtId="168" fontId="59" fillId="0" borderId="0" xfId="0" applyNumberFormat="1" applyFont="1"/>
    <xf numFmtId="0" fontId="59" fillId="0" borderId="18" xfId="0" applyFont="1" applyBorder="1"/>
    <xf numFmtId="0" fontId="55" fillId="0" borderId="0" xfId="0" applyFont="1"/>
    <xf numFmtId="0" fontId="60" fillId="0" borderId="0" xfId="0" applyFont="1"/>
    <xf numFmtId="0" fontId="53" fillId="0" borderId="18" xfId="0" applyFont="1" applyBorder="1"/>
    <xf numFmtId="0" fontId="58" fillId="9" borderId="19" xfId="0" applyFont="1" applyFill="1" applyBorder="1" applyAlignment="1">
      <alignment horizontal="center" vertical="center" wrapText="1"/>
    </xf>
    <xf numFmtId="0" fontId="58" fillId="9" borderId="21" xfId="0" applyFont="1" applyFill="1" applyBorder="1" applyAlignment="1">
      <alignment horizontal="center" vertical="center" wrapText="1"/>
    </xf>
    <xf numFmtId="168" fontId="58" fillId="9" borderId="22" xfId="0" applyNumberFormat="1" applyFont="1" applyFill="1" applyBorder="1" applyAlignment="1">
      <alignment horizontal="center" vertical="center"/>
    </xf>
    <xf numFmtId="0" fontId="58" fillId="9" borderId="22" xfId="0" applyFont="1" applyFill="1" applyBorder="1" applyAlignment="1">
      <alignment horizontal="center" vertical="center" wrapText="1"/>
    </xf>
    <xf numFmtId="0" fontId="58" fillId="9" borderId="19" xfId="0" applyFont="1" applyFill="1" applyBorder="1" applyAlignment="1">
      <alignment vertical="top" wrapText="1"/>
    </xf>
    <xf numFmtId="0" fontId="58" fillId="9" borderId="21" xfId="0" applyFont="1" applyFill="1" applyBorder="1" applyAlignment="1">
      <alignment horizontal="center" vertical="top"/>
    </xf>
    <xf numFmtId="0" fontId="58" fillId="9" borderId="21" xfId="0" applyFont="1" applyFill="1" applyBorder="1" applyAlignment="1">
      <alignment horizontal="left" vertical="top"/>
    </xf>
    <xf numFmtId="0" fontId="58" fillId="9" borderId="21" xfId="0" applyFont="1" applyFill="1" applyBorder="1" applyAlignment="1">
      <alignment horizontal="center" vertical="center"/>
    </xf>
    <xf numFmtId="0" fontId="53" fillId="9" borderId="21" xfId="0" applyFont="1" applyFill="1" applyBorder="1" applyAlignment="1">
      <alignment horizontal="center" vertical="top"/>
    </xf>
    <xf numFmtId="168" fontId="53" fillId="9" borderId="21" xfId="0" applyNumberFormat="1" applyFont="1" applyFill="1" applyBorder="1" applyAlignment="1">
      <alignment vertical="top"/>
    </xf>
    <xf numFmtId="41" fontId="55" fillId="9" borderId="21" xfId="0" applyNumberFormat="1" applyFont="1" applyFill="1" applyBorder="1" applyAlignment="1">
      <alignment vertical="top"/>
    </xf>
    <xf numFmtId="168" fontId="61" fillId="9" borderId="20" xfId="0" applyNumberFormat="1" applyFont="1" applyFill="1" applyBorder="1" applyAlignment="1">
      <alignment horizontal="right" vertical="center" wrapText="1"/>
    </xf>
    <xf numFmtId="3" fontId="61" fillId="9" borderId="20" xfId="0" applyNumberFormat="1" applyFont="1" applyFill="1" applyBorder="1" applyAlignment="1">
      <alignment horizontal="right" vertical="center" wrapText="1"/>
    </xf>
    <xf numFmtId="0" fontId="59" fillId="9" borderId="19" xfId="0" applyFont="1" applyFill="1" applyBorder="1" applyAlignment="1">
      <alignment vertical="center"/>
    </xf>
    <xf numFmtId="0" fontId="59" fillId="9" borderId="21" xfId="0" applyFont="1" applyFill="1" applyBorder="1" applyAlignment="1">
      <alignment vertical="center"/>
    </xf>
    <xf numFmtId="41" fontId="58" fillId="9" borderId="22" xfId="0" applyNumberFormat="1" applyFont="1" applyFill="1" applyBorder="1" applyAlignment="1">
      <alignment horizontal="center" vertical="center"/>
    </xf>
    <xf numFmtId="0" fontId="58" fillId="0" borderId="22" xfId="0" applyFont="1" applyBorder="1" applyAlignment="1">
      <alignment horizontal="center" vertical="top"/>
    </xf>
    <xf numFmtId="0" fontId="58" fillId="10" borderId="22" xfId="0" applyFont="1" applyFill="1" applyBorder="1" applyAlignment="1">
      <alignment horizontal="center" vertical="center"/>
    </xf>
    <xf numFmtId="0" fontId="59" fillId="10" borderId="19" xfId="0" applyFont="1" applyFill="1" applyBorder="1" applyAlignment="1">
      <alignment vertical="center"/>
    </xf>
    <xf numFmtId="0" fontId="59" fillId="10" borderId="20" xfId="0" applyFont="1" applyFill="1" applyBorder="1" applyAlignment="1">
      <alignment vertical="center"/>
    </xf>
    <xf numFmtId="41" fontId="58" fillId="10" borderId="22" xfId="0" applyNumberFormat="1" applyFont="1" applyFill="1" applyBorder="1" applyAlignment="1">
      <alignment horizontal="center" vertical="center"/>
    </xf>
    <xf numFmtId="168" fontId="58" fillId="10" borderId="22" xfId="0" applyNumberFormat="1" applyFont="1" applyFill="1" applyBorder="1" applyAlignment="1">
      <alignment horizontal="center" vertical="center"/>
    </xf>
    <xf numFmtId="41" fontId="58" fillId="10" borderId="22" xfId="0" applyNumberFormat="1" applyFont="1" applyFill="1" applyBorder="1"/>
    <xf numFmtId="168" fontId="62" fillId="10" borderId="22" xfId="0" applyNumberFormat="1" applyFont="1" applyFill="1" applyBorder="1" applyAlignment="1">
      <alignment horizontal="right" vertical="center"/>
    </xf>
    <xf numFmtId="3" fontId="62" fillId="10" borderId="22" xfId="0" applyNumberFormat="1" applyFont="1" applyFill="1" applyBorder="1" applyAlignment="1">
      <alignment horizontal="right" vertical="center"/>
    </xf>
    <xf numFmtId="0" fontId="58" fillId="0" borderId="0" xfId="0" applyFont="1"/>
    <xf numFmtId="167" fontId="58" fillId="0" borderId="0" xfId="0" applyNumberFormat="1" applyFont="1"/>
    <xf numFmtId="2" fontId="53" fillId="0" borderId="22" xfId="0" applyNumberFormat="1" applyFont="1" applyBorder="1" applyAlignment="1">
      <alignment horizontal="center" vertical="center"/>
    </xf>
    <xf numFmtId="0" fontId="53" fillId="0" borderId="19" xfId="0" applyFont="1" applyBorder="1" applyAlignment="1">
      <alignment vertical="center"/>
    </xf>
    <xf numFmtId="0" fontId="53" fillId="0" borderId="21" xfId="0" applyFont="1" applyBorder="1" applyAlignment="1">
      <alignment vertical="center"/>
    </xf>
    <xf numFmtId="41" fontId="55" fillId="0" borderId="22" xfId="0" applyNumberFormat="1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168" fontId="63" fillId="11" borderId="22" xfId="0" applyNumberFormat="1" applyFont="1" applyFill="1" applyBorder="1" applyAlignment="1">
      <alignment vertical="center"/>
    </xf>
    <xf numFmtId="41" fontId="64" fillId="0" borderId="22" xfId="0" applyNumberFormat="1" applyFont="1" applyBorder="1" applyAlignment="1">
      <alignment vertical="center"/>
    </xf>
    <xf numFmtId="168" fontId="65" fillId="0" borderId="22" xfId="0" applyNumberFormat="1" applyFont="1" applyBorder="1" applyAlignment="1">
      <alignment horizontal="right" vertical="center"/>
    </xf>
    <xf numFmtId="3" fontId="66" fillId="0" borderId="22" xfId="0" applyNumberFormat="1" applyFont="1" applyBorder="1" applyAlignment="1">
      <alignment horizontal="left" vertical="center" wrapText="1"/>
    </xf>
    <xf numFmtId="2" fontId="53" fillId="0" borderId="22" xfId="0" applyNumberFormat="1" applyFont="1" applyBorder="1" applyAlignment="1">
      <alignment horizontal="center" vertical="top"/>
    </xf>
    <xf numFmtId="0" fontId="53" fillId="0" borderId="22" xfId="0" applyFont="1" applyBorder="1" applyAlignment="1">
      <alignment horizontal="center"/>
    </xf>
    <xf numFmtId="168" fontId="67" fillId="0" borderId="22" xfId="0" applyNumberFormat="1" applyFont="1" applyBorder="1"/>
    <xf numFmtId="41" fontId="55" fillId="0" borderId="22" xfId="0" applyNumberFormat="1" applyFont="1" applyBorder="1"/>
    <xf numFmtId="168" fontId="61" fillId="0" borderId="22" xfId="0" applyNumberFormat="1" applyFont="1" applyBorder="1" applyAlignment="1">
      <alignment horizontal="right" vertical="center"/>
    </xf>
    <xf numFmtId="3" fontId="61" fillId="0" borderId="22" xfId="0" applyNumberFormat="1" applyFont="1" applyBorder="1" applyAlignment="1">
      <alignment horizontal="left" vertical="center"/>
    </xf>
    <xf numFmtId="0" fontId="53" fillId="0" borderId="19" xfId="0" applyFont="1" applyBorder="1" applyAlignment="1">
      <alignment vertical="center" wrapText="1"/>
    </xf>
    <xf numFmtId="168" fontId="67" fillId="0" borderId="22" xfId="0" applyNumberFormat="1" applyFont="1" applyBorder="1" applyAlignment="1">
      <alignment vertical="center"/>
    </xf>
    <xf numFmtId="41" fontId="55" fillId="0" borderId="22" xfId="0" applyNumberFormat="1" applyFont="1" applyBorder="1" applyAlignment="1">
      <alignment vertical="center"/>
    </xf>
    <xf numFmtId="0" fontId="53" fillId="0" borderId="23" xfId="0" applyFont="1" applyBorder="1" applyAlignment="1">
      <alignment horizontal="center"/>
    </xf>
    <xf numFmtId="0" fontId="36" fillId="0" borderId="19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36" fillId="0" borderId="24" xfId="0" applyFont="1" applyBorder="1" applyAlignment="1">
      <alignment vertical="center"/>
    </xf>
    <xf numFmtId="0" fontId="53" fillId="0" borderId="25" xfId="0" applyFont="1" applyBorder="1" applyAlignment="1">
      <alignment horizontal="right" vertical="center"/>
    </xf>
    <xf numFmtId="0" fontId="53" fillId="0" borderId="25" xfId="0" applyFont="1" applyBorder="1" applyAlignment="1">
      <alignment horizontal="center" vertical="center"/>
    </xf>
    <xf numFmtId="168" fontId="53" fillId="0" borderId="22" xfId="0" applyNumberFormat="1" applyFont="1" applyBorder="1" applyAlignment="1">
      <alignment vertical="center"/>
    </xf>
    <xf numFmtId="0" fontId="36" fillId="0" borderId="0" xfId="0" applyFont="1"/>
    <xf numFmtId="0" fontId="36" fillId="0" borderId="17" xfId="0" applyFont="1" applyBorder="1" applyAlignment="1">
      <alignment vertical="center"/>
    </xf>
    <xf numFmtId="41" fontId="2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horizontal="center" vertical="center"/>
    </xf>
    <xf numFmtId="41" fontId="68" fillId="0" borderId="0" xfId="1" applyFont="1" applyAlignment="1">
      <alignment vertical="center"/>
    </xf>
    <xf numFmtId="2" fontId="36" fillId="0" borderId="19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4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1" fontId="68" fillId="0" borderId="1" xfId="1" applyFont="1" applyBorder="1" applyAlignment="1">
      <alignment vertical="center"/>
    </xf>
    <xf numFmtId="168" fontId="61" fillId="0" borderId="22" xfId="0" applyNumberFormat="1" applyFont="1" applyBorder="1" applyAlignment="1">
      <alignment horizontal="center" vertical="center"/>
    </xf>
    <xf numFmtId="3" fontId="25" fillId="0" borderId="22" xfId="0" applyNumberFormat="1" applyFont="1" applyBorder="1" applyAlignment="1">
      <alignment horizontal="left" vertical="center" wrapText="1"/>
    </xf>
    <xf numFmtId="2" fontId="36" fillId="0" borderId="22" xfId="0" applyNumberFormat="1" applyFont="1" applyBorder="1" applyAlignment="1">
      <alignment horizontal="center" vertical="center"/>
    </xf>
    <xf numFmtId="0" fontId="36" fillId="0" borderId="19" xfId="0" applyFont="1" applyBorder="1" applyAlignment="1">
      <alignment vertical="center" wrapText="1"/>
    </xf>
    <xf numFmtId="0" fontId="36" fillId="0" borderId="22" xfId="0" applyFont="1" applyBorder="1" applyAlignment="1">
      <alignment horizontal="center" vertical="center"/>
    </xf>
    <xf numFmtId="168" fontId="53" fillId="0" borderId="22" xfId="0" applyNumberFormat="1" applyFont="1" applyBorder="1" applyAlignment="1">
      <alignment horizontal="center" vertical="center"/>
    </xf>
    <xf numFmtId="3" fontId="61" fillId="0" borderId="22" xfId="0" applyNumberFormat="1" applyFont="1" applyBorder="1" applyAlignment="1">
      <alignment horizontal="right" vertical="center"/>
    </xf>
    <xf numFmtId="0" fontId="58" fillId="0" borderId="19" xfId="0" applyFont="1" applyBorder="1" applyAlignment="1">
      <alignment horizontal="center" vertical="top"/>
    </xf>
    <xf numFmtId="0" fontId="69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36" fillId="0" borderId="22" xfId="0" applyNumberFormat="1" applyFont="1" applyBorder="1" applyAlignment="1">
      <alignment horizontal="center" vertical="top"/>
    </xf>
    <xf numFmtId="41" fontId="55" fillId="0" borderId="25" xfId="0" applyNumberFormat="1" applyFont="1" applyBorder="1" applyAlignment="1">
      <alignment horizontal="center" vertical="center"/>
    </xf>
    <xf numFmtId="0" fontId="36" fillId="0" borderId="21" xfId="0" applyFont="1" applyBorder="1" applyAlignment="1">
      <alignment vertical="center" wrapText="1"/>
    </xf>
    <xf numFmtId="41" fontId="55" fillId="0" borderId="1" xfId="0" applyNumberFormat="1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168" fontId="53" fillId="0" borderId="21" xfId="0" applyNumberFormat="1" applyFont="1" applyBorder="1" applyAlignment="1">
      <alignment horizontal="center" vertical="center"/>
    </xf>
    <xf numFmtId="3" fontId="25" fillId="0" borderId="20" xfId="0" applyNumberFormat="1" applyFont="1" applyBorder="1" applyAlignment="1">
      <alignment horizontal="left" vertical="center" wrapText="1"/>
    </xf>
    <xf numFmtId="2" fontId="36" fillId="0" borderId="0" xfId="0" applyNumberFormat="1" applyFont="1" applyAlignment="1">
      <alignment horizontal="center" vertical="center"/>
    </xf>
    <xf numFmtId="41" fontId="55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9" borderId="26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top"/>
    </xf>
    <xf numFmtId="0" fontId="58" fillId="9" borderId="20" xfId="0" applyFont="1" applyFill="1" applyBorder="1" applyAlignment="1">
      <alignment horizontal="center"/>
    </xf>
    <xf numFmtId="0" fontId="58" fillId="9" borderId="22" xfId="0" applyFont="1" applyFill="1" applyBorder="1" applyAlignment="1">
      <alignment horizontal="center" vertical="center"/>
    </xf>
    <xf numFmtId="0" fontId="58" fillId="9" borderId="22" xfId="0" applyFont="1" applyFill="1" applyBorder="1" applyAlignment="1">
      <alignment horizontal="center"/>
    </xf>
    <xf numFmtId="168" fontId="58" fillId="9" borderId="22" xfId="0" applyNumberFormat="1" applyFont="1" applyFill="1" applyBorder="1"/>
    <xf numFmtId="41" fontId="58" fillId="9" borderId="22" xfId="0" applyNumberFormat="1" applyFont="1" applyFill="1" applyBorder="1"/>
    <xf numFmtId="0" fontId="36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70" fillId="0" borderId="0" xfId="0" applyFont="1"/>
    <xf numFmtId="0" fontId="2" fillId="0" borderId="0" xfId="11"/>
    <xf numFmtId="0" fontId="22" fillId="4" borderId="2" xfId="3" applyFont="1" applyFill="1" applyBorder="1" applyAlignment="1">
      <alignment horizontal="center" vertical="center" wrapText="1"/>
    </xf>
    <xf numFmtId="0" fontId="26" fillId="4" borderId="9" xfId="11" applyFont="1" applyFill="1" applyBorder="1" applyAlignment="1">
      <alignment vertical="center"/>
    </xf>
    <xf numFmtId="0" fontId="26" fillId="4" borderId="10" xfId="11" applyFont="1" applyFill="1" applyBorder="1" applyAlignment="1">
      <alignment vertical="center"/>
    </xf>
    <xf numFmtId="0" fontId="22" fillId="3" borderId="1" xfId="3" quotePrefix="1" applyFont="1" applyFill="1" applyBorder="1" applyAlignment="1">
      <alignment horizontal="center" vertical="top"/>
    </xf>
    <xf numFmtId="0" fontId="28" fillId="2" borderId="9" xfId="11" applyFont="1" applyFill="1" applyBorder="1" applyAlignment="1">
      <alignment vertical="center"/>
    </xf>
    <xf numFmtId="0" fontId="28" fillId="2" borderId="2" xfId="11" applyFont="1" applyFill="1" applyBorder="1" applyAlignment="1">
      <alignment vertical="center"/>
    </xf>
    <xf numFmtId="3" fontId="29" fillId="2" borderId="1" xfId="3" applyNumberFormat="1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top"/>
    </xf>
    <xf numFmtId="2" fontId="4" fillId="3" borderId="1" xfId="3" applyNumberFormat="1" applyFill="1" applyBorder="1" applyAlignment="1">
      <alignment horizontal="center" vertical="top"/>
    </xf>
    <xf numFmtId="0" fontId="4" fillId="3" borderId="9" xfId="3" applyFill="1" applyBorder="1" applyAlignment="1">
      <alignment vertical="center"/>
    </xf>
    <xf numFmtId="0" fontId="4" fillId="3" borderId="10" xfId="3" applyFill="1" applyBorder="1" applyAlignment="1">
      <alignment vertical="center"/>
    </xf>
    <xf numFmtId="41" fontId="0" fillId="3" borderId="1" xfId="4" applyFont="1" applyFill="1" applyBorder="1" applyAlignment="1">
      <alignment horizontal="center" vertical="center"/>
    </xf>
    <xf numFmtId="0" fontId="4" fillId="3" borderId="1" xfId="3" applyFill="1" applyBorder="1" applyAlignment="1">
      <alignment horizontal="center" vertical="center"/>
    </xf>
    <xf numFmtId="164" fontId="4" fillId="3" borderId="1" xfId="3" applyNumberFormat="1" applyFill="1" applyBorder="1" applyAlignment="1">
      <alignment horizontal="center" vertical="center"/>
    </xf>
    <xf numFmtId="41" fontId="0" fillId="3" borderId="1" xfId="4" applyFont="1" applyFill="1" applyBorder="1" applyAlignment="1"/>
    <xf numFmtId="164" fontId="25" fillId="3" borderId="1" xfId="3" applyNumberFormat="1" applyFont="1" applyFill="1" applyBorder="1" applyAlignment="1">
      <alignment horizontal="right" vertical="center"/>
    </xf>
    <xf numFmtId="3" fontId="25" fillId="3" borderId="1" xfId="3" applyNumberFormat="1" applyFont="1" applyFill="1" applyBorder="1" applyAlignment="1">
      <alignment horizontal="left" vertical="center"/>
    </xf>
    <xf numFmtId="41" fontId="0" fillId="0" borderId="1" xfId="4" applyFont="1" applyFill="1" applyBorder="1" applyAlignment="1"/>
    <xf numFmtId="3" fontId="25" fillId="3" borderId="1" xfId="3" applyNumberFormat="1" applyFont="1" applyFill="1" applyBorder="1" applyAlignment="1">
      <alignment horizontal="left" vertical="center" wrapText="1"/>
    </xf>
    <xf numFmtId="0" fontId="4" fillId="3" borderId="1" xfId="3" quotePrefix="1" applyFill="1" applyBorder="1" applyAlignment="1">
      <alignment horizontal="center" vertical="top"/>
    </xf>
    <xf numFmtId="0" fontId="4" fillId="3" borderId="1" xfId="3" quotePrefix="1" applyFill="1" applyBorder="1" applyAlignment="1">
      <alignment horizontal="center" vertical="center"/>
    </xf>
    <xf numFmtId="0" fontId="47" fillId="3" borderId="9" xfId="11" applyFont="1" applyFill="1" applyBorder="1" applyAlignment="1">
      <alignment vertical="center"/>
    </xf>
    <xf numFmtId="0" fontId="47" fillId="3" borderId="10" xfId="11" applyFont="1" applyFill="1" applyBorder="1" applyAlignment="1">
      <alignment vertical="center"/>
    </xf>
    <xf numFmtId="41" fontId="4" fillId="3" borderId="1" xfId="4" applyFont="1" applyFill="1" applyBorder="1" applyAlignment="1">
      <alignment horizontal="center" vertical="center"/>
    </xf>
    <xf numFmtId="3" fontId="25" fillId="3" borderId="1" xfId="3" applyNumberFormat="1" applyFont="1" applyFill="1" applyBorder="1" applyAlignment="1">
      <alignment horizontal="right" vertical="center"/>
    </xf>
    <xf numFmtId="0" fontId="4" fillId="0" borderId="1" xfId="3" quotePrefix="1" applyBorder="1" applyAlignment="1">
      <alignment horizontal="center" vertical="top"/>
    </xf>
    <xf numFmtId="0" fontId="4" fillId="0" borderId="1" xfId="3" quotePrefix="1" applyBorder="1" applyAlignment="1">
      <alignment horizontal="center" vertical="center"/>
    </xf>
    <xf numFmtId="0" fontId="47" fillId="0" borderId="9" xfId="11" applyFont="1" applyBorder="1" applyAlignment="1">
      <alignment vertical="center"/>
    </xf>
    <xf numFmtId="0" fontId="47" fillId="0" borderId="10" xfId="11" applyFont="1" applyBorder="1" applyAlignment="1">
      <alignment vertical="center"/>
    </xf>
    <xf numFmtId="41" fontId="4" fillId="0" borderId="1" xfId="4" applyFont="1" applyFill="1" applyBorder="1" applyAlignment="1">
      <alignment horizontal="center" vertical="center"/>
    </xf>
    <xf numFmtId="3" fontId="25" fillId="0" borderId="1" xfId="3" applyNumberFormat="1" applyFont="1" applyBorder="1" applyAlignment="1">
      <alignment horizontal="right" vertical="center"/>
    </xf>
    <xf numFmtId="0" fontId="2" fillId="3" borderId="0" xfId="11" applyFill="1"/>
    <xf numFmtId="0" fontId="47" fillId="3" borderId="1" xfId="11" applyFont="1" applyFill="1" applyBorder="1" applyAlignment="1">
      <alignment vertical="center"/>
    </xf>
    <xf numFmtId="41" fontId="22" fillId="3" borderId="1" xfId="4" applyFont="1" applyFill="1" applyBorder="1" applyAlignment="1">
      <alignment horizontal="center" vertical="center"/>
    </xf>
    <xf numFmtId="3" fontId="29" fillId="3" borderId="1" xfId="3" applyNumberFormat="1" applyFont="1" applyFill="1" applyBorder="1" applyAlignment="1">
      <alignment horizontal="right" vertical="center"/>
    </xf>
    <xf numFmtId="41" fontId="49" fillId="3" borderId="1" xfId="4" applyFont="1" applyFill="1" applyBorder="1" applyAlignment="1">
      <alignment vertical="center"/>
    </xf>
    <xf numFmtId="0" fontId="4" fillId="3" borderId="1" xfId="3" applyFill="1" applyBorder="1" applyAlignment="1">
      <alignment vertical="center"/>
    </xf>
    <xf numFmtId="41" fontId="22" fillId="0" borderId="1" xfId="4" applyFont="1" applyFill="1" applyBorder="1" applyAlignment="1">
      <alignment horizontal="center" vertical="center"/>
    </xf>
    <xf numFmtId="41" fontId="4" fillId="0" borderId="1" xfId="4" applyFont="1" applyFill="1" applyBorder="1" applyAlignment="1"/>
    <xf numFmtId="164" fontId="29" fillId="0" borderId="1" xfId="3" applyNumberFormat="1" applyFont="1" applyBorder="1" applyAlignment="1">
      <alignment horizontal="right" vertical="center"/>
    </xf>
    <xf numFmtId="3" fontId="29" fillId="0" borderId="1" xfId="3" applyNumberFormat="1" applyFont="1" applyBorder="1" applyAlignment="1">
      <alignment horizontal="center" vertical="center"/>
    </xf>
    <xf numFmtId="0" fontId="4" fillId="3" borderId="9" xfId="3" applyFill="1" applyBorder="1" applyAlignment="1">
      <alignment horizontal="left" vertical="center"/>
    </xf>
    <xf numFmtId="0" fontId="4" fillId="3" borderId="10" xfId="3" applyFill="1" applyBorder="1" applyAlignment="1">
      <alignment horizontal="left" vertical="center"/>
    </xf>
    <xf numFmtId="0" fontId="2" fillId="3" borderId="1" xfId="11" applyFill="1" applyBorder="1"/>
    <xf numFmtId="0" fontId="10" fillId="3" borderId="1" xfId="3" applyFont="1" applyFill="1" applyBorder="1"/>
    <xf numFmtId="41" fontId="36" fillId="3" borderId="1" xfId="4" applyFont="1" applyFill="1" applyBorder="1" applyAlignment="1">
      <alignment horizontal="center" vertical="center"/>
    </xf>
    <xf numFmtId="0" fontId="22" fillId="3" borderId="1" xfId="3" quotePrefix="1" applyFont="1" applyFill="1" applyBorder="1" applyAlignment="1">
      <alignment horizontal="center" vertical="center"/>
    </xf>
    <xf numFmtId="0" fontId="28" fillId="3" borderId="9" xfId="11" applyFont="1" applyFill="1" applyBorder="1" applyAlignment="1">
      <alignment vertical="center"/>
    </xf>
    <xf numFmtId="0" fontId="28" fillId="3" borderId="2" xfId="11" applyFont="1" applyFill="1" applyBorder="1" applyAlignment="1">
      <alignment vertical="center"/>
    </xf>
    <xf numFmtId="0" fontId="22" fillId="3" borderId="1" xfId="3" applyFont="1" applyFill="1" applyBorder="1" applyAlignment="1">
      <alignment horizontal="center" vertical="center"/>
    </xf>
    <xf numFmtId="164" fontId="22" fillId="3" borderId="1" xfId="3" applyNumberFormat="1" applyFont="1" applyFill="1" applyBorder="1" applyAlignment="1">
      <alignment horizontal="center" vertical="center"/>
    </xf>
    <xf numFmtId="41" fontId="22" fillId="3" borderId="1" xfId="4" applyFont="1" applyFill="1" applyBorder="1" applyAlignment="1"/>
    <xf numFmtId="164" fontId="29" fillId="3" borderId="1" xfId="3" applyNumberFormat="1" applyFont="1" applyFill="1" applyBorder="1" applyAlignment="1">
      <alignment horizontal="right" vertical="center"/>
    </xf>
    <xf numFmtId="3" fontId="29" fillId="3" borderId="1" xfId="3" applyNumberFormat="1" applyFont="1" applyFill="1" applyBorder="1" applyAlignment="1">
      <alignment horizontal="center" vertical="center"/>
    </xf>
    <xf numFmtId="41" fontId="0" fillId="3" borderId="1" xfId="4" applyFont="1" applyFill="1" applyBorder="1" applyAlignment="1">
      <alignment vertical="center"/>
    </xf>
    <xf numFmtId="41" fontId="0" fillId="3" borderId="1" xfId="4" applyFont="1" applyFill="1" applyBorder="1" applyAlignment="1">
      <alignment wrapText="1"/>
    </xf>
    <xf numFmtId="0" fontId="2" fillId="3" borderId="1" xfId="2" applyFill="1" applyBorder="1" applyAlignment="1">
      <alignment vertical="center"/>
    </xf>
    <xf numFmtId="0" fontId="2" fillId="3" borderId="1" xfId="2" applyFill="1" applyBorder="1" applyAlignment="1">
      <alignment horizontal="center" vertical="top"/>
    </xf>
    <xf numFmtId="0" fontId="37" fillId="0" borderId="0" xfId="3" applyFont="1" applyAlignment="1">
      <alignment horizontal="center"/>
    </xf>
    <xf numFmtId="0" fontId="36" fillId="0" borderId="0" xfId="11" applyFont="1"/>
    <xf numFmtId="0" fontId="22" fillId="0" borderId="4" xfId="3" applyFont="1" applyBorder="1"/>
    <xf numFmtId="164" fontId="22" fillId="0" borderId="4" xfId="3" applyNumberFormat="1" applyFont="1" applyBorder="1"/>
    <xf numFmtId="0" fontId="21" fillId="0" borderId="5" xfId="3" applyFont="1" applyBorder="1" applyAlignment="1">
      <alignment horizontal="center"/>
    </xf>
    <xf numFmtId="164" fontId="22" fillId="0" borderId="0" xfId="3" applyNumberFormat="1" applyFont="1"/>
    <xf numFmtId="0" fontId="21" fillId="0" borderId="7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3" fillId="0" borderId="7" xfId="3" applyFont="1" applyBorder="1" applyAlignment="1">
      <alignment horizontal="center"/>
    </xf>
    <xf numFmtId="0" fontId="71" fillId="0" borderId="0" xfId="3" applyFont="1"/>
    <xf numFmtId="41" fontId="27" fillId="4" borderId="1" xfId="4" applyFont="1" applyFill="1" applyBorder="1" applyAlignment="1">
      <alignment vertical="top"/>
    </xf>
    <xf numFmtId="3" fontId="25" fillId="4" borderId="2" xfId="3" applyNumberFormat="1" applyFont="1" applyFill="1" applyBorder="1" applyAlignment="1">
      <alignment horizontal="center" vertical="center" wrapText="1"/>
    </xf>
    <xf numFmtId="3" fontId="25" fillId="0" borderId="1" xfId="3" applyNumberFormat="1" applyFont="1" applyBorder="1" applyAlignment="1">
      <alignment horizontal="center" vertical="center"/>
    </xf>
    <xf numFmtId="41" fontId="4" fillId="3" borderId="1" xfId="4" applyFont="1" applyFill="1" applyBorder="1" applyAlignment="1"/>
    <xf numFmtId="3" fontId="25" fillId="3" borderId="1" xfId="3" applyNumberFormat="1" applyFont="1" applyFill="1" applyBorder="1" applyAlignment="1">
      <alignment horizontal="center" vertical="center"/>
    </xf>
    <xf numFmtId="0" fontId="26" fillId="3" borderId="9" xfId="11" applyFont="1" applyFill="1" applyBorder="1" applyAlignment="1">
      <alignment vertical="center"/>
    </xf>
    <xf numFmtId="0" fontId="26" fillId="3" borderId="10" xfId="11" applyFont="1" applyFill="1" applyBorder="1" applyAlignment="1">
      <alignment vertical="center"/>
    </xf>
    <xf numFmtId="0" fontId="22" fillId="3" borderId="10" xfId="3" applyFont="1" applyFill="1" applyBorder="1" applyAlignment="1">
      <alignment horizontal="center" vertical="center"/>
    </xf>
    <xf numFmtId="0" fontId="4" fillId="3" borderId="10" xfId="3" applyFill="1" applyBorder="1" applyAlignment="1">
      <alignment vertical="top"/>
    </xf>
    <xf numFmtId="164" fontId="4" fillId="3" borderId="10" xfId="3" applyNumberFormat="1" applyFill="1" applyBorder="1" applyAlignment="1">
      <alignment vertical="top"/>
    </xf>
    <xf numFmtId="41" fontId="27" fillId="3" borderId="1" xfId="4" applyFont="1" applyFill="1" applyBorder="1" applyAlignment="1">
      <alignment vertical="top"/>
    </xf>
    <xf numFmtId="3" fontId="25" fillId="3" borderId="2" xfId="3" applyNumberFormat="1" applyFont="1" applyFill="1" applyBorder="1" applyAlignment="1">
      <alignment horizontal="center" vertical="center" wrapText="1"/>
    </xf>
    <xf numFmtId="41" fontId="36" fillId="3" borderId="1" xfId="4" applyFont="1" applyFill="1" applyBorder="1" applyAlignment="1"/>
    <xf numFmtId="0" fontId="28" fillId="3" borderId="10" xfId="11" applyFont="1" applyFill="1" applyBorder="1" applyAlignment="1">
      <alignment vertical="center"/>
    </xf>
    <xf numFmtId="0" fontId="4" fillId="4" borderId="1" xfId="3" applyFill="1" applyBorder="1"/>
    <xf numFmtId="164" fontId="4" fillId="4" borderId="1" xfId="3" applyNumberFormat="1" applyFill="1" applyBorder="1"/>
    <xf numFmtId="41" fontId="22" fillId="4" borderId="1" xfId="3" applyNumberFormat="1" applyFont="1" applyFill="1" applyBorder="1" applyAlignment="1">
      <alignment horizontal="center"/>
    </xf>
    <xf numFmtId="0" fontId="72" fillId="4" borderId="1" xfId="3" applyFont="1" applyFill="1" applyBorder="1" applyAlignment="1">
      <alignment horizontal="center" vertical="center" wrapText="1"/>
    </xf>
    <xf numFmtId="0" fontId="72" fillId="4" borderId="9" xfId="3" applyFont="1" applyFill="1" applyBorder="1" applyAlignment="1">
      <alignment horizontal="center" vertical="center" wrapText="1"/>
    </xf>
    <xf numFmtId="164" fontId="72" fillId="4" borderId="1" xfId="3" applyNumberFormat="1" applyFont="1" applyFill="1" applyBorder="1" applyAlignment="1">
      <alignment horizontal="center" vertical="center"/>
    </xf>
    <xf numFmtId="164" fontId="72" fillId="4" borderId="1" xfId="3" applyNumberFormat="1" applyFont="1" applyFill="1" applyBorder="1" applyAlignment="1">
      <alignment horizontal="center" vertical="center" wrapText="1"/>
    </xf>
    <xf numFmtId="0" fontId="72" fillId="4" borderId="9" xfId="3" applyFont="1" applyFill="1" applyBorder="1" applyAlignment="1">
      <alignment vertical="top" wrapText="1"/>
    </xf>
    <xf numFmtId="0" fontId="72" fillId="4" borderId="10" xfId="3" applyFont="1" applyFill="1" applyBorder="1" applyAlignment="1">
      <alignment horizontal="center" vertical="center"/>
    </xf>
    <xf numFmtId="0" fontId="72" fillId="4" borderId="10" xfId="3" applyFont="1" applyFill="1" applyBorder="1" applyAlignment="1">
      <alignment horizontal="left" vertical="top"/>
    </xf>
    <xf numFmtId="0" fontId="73" fillId="4" borderId="10" xfId="3" applyFont="1" applyFill="1" applyBorder="1" applyAlignment="1">
      <alignment horizontal="center" vertical="top"/>
    </xf>
    <xf numFmtId="164" fontId="73" fillId="4" borderId="10" xfId="3" applyNumberFormat="1" applyFont="1" applyFill="1" applyBorder="1" applyAlignment="1">
      <alignment vertical="top"/>
    </xf>
    <xf numFmtId="41" fontId="74" fillId="4" borderId="10" xfId="4" applyFont="1" applyFill="1" applyBorder="1" applyAlignment="1">
      <alignment vertical="center"/>
    </xf>
    <xf numFmtId="164" fontId="75" fillId="4" borderId="2" xfId="3" applyNumberFormat="1" applyFont="1" applyFill="1" applyBorder="1" applyAlignment="1">
      <alignment horizontal="right" vertical="center" wrapText="1"/>
    </xf>
    <xf numFmtId="3" fontId="75" fillId="4" borderId="2" xfId="3" applyNumberFormat="1" applyFont="1" applyFill="1" applyBorder="1" applyAlignment="1">
      <alignment horizontal="right" vertical="center" wrapText="1"/>
    </xf>
    <xf numFmtId="0" fontId="76" fillId="4" borderId="9" xfId="2" applyFont="1" applyFill="1" applyBorder="1" applyAlignment="1">
      <alignment vertical="center"/>
    </xf>
    <xf numFmtId="0" fontId="76" fillId="4" borderId="10" xfId="2" applyFont="1" applyFill="1" applyBorder="1" applyAlignment="1">
      <alignment vertical="center"/>
    </xf>
    <xf numFmtId="41" fontId="74" fillId="4" borderId="1" xfId="4" applyFont="1" applyFill="1" applyBorder="1" applyAlignment="1">
      <alignment vertical="center"/>
    </xf>
    <xf numFmtId="164" fontId="75" fillId="4" borderId="1" xfId="3" applyNumberFormat="1" applyFont="1" applyFill="1" applyBorder="1" applyAlignment="1">
      <alignment horizontal="right" vertical="center" wrapText="1"/>
    </xf>
    <xf numFmtId="0" fontId="72" fillId="12" borderId="1" xfId="3" applyFont="1" applyFill="1" applyBorder="1" applyAlignment="1">
      <alignment horizontal="center" vertical="center"/>
    </xf>
    <xf numFmtId="0" fontId="72" fillId="12" borderId="9" xfId="2" applyFont="1" applyFill="1" applyBorder="1" applyAlignment="1">
      <alignment vertical="center"/>
    </xf>
    <xf numFmtId="41" fontId="74" fillId="12" borderId="1" xfId="4" applyFont="1" applyFill="1" applyBorder="1" applyAlignment="1">
      <alignment horizontal="center" vertical="center"/>
    </xf>
    <xf numFmtId="0" fontId="73" fillId="12" borderId="1" xfId="3" applyFont="1" applyFill="1" applyBorder="1" applyAlignment="1">
      <alignment horizontal="center" vertical="center"/>
    </xf>
    <xf numFmtId="164" fontId="73" fillId="12" borderId="1" xfId="3" applyNumberFormat="1" applyFont="1" applyFill="1" applyBorder="1" applyAlignment="1">
      <alignment horizontal="center" vertical="center"/>
    </xf>
    <xf numFmtId="41" fontId="74" fillId="12" borderId="1" xfId="4" applyFont="1" applyFill="1" applyBorder="1" applyAlignment="1">
      <alignment vertical="center"/>
    </xf>
    <xf numFmtId="164" fontId="75" fillId="12" borderId="1" xfId="3" applyNumberFormat="1" applyFont="1" applyFill="1" applyBorder="1" applyAlignment="1">
      <alignment horizontal="right" vertical="center"/>
    </xf>
    <xf numFmtId="3" fontId="75" fillId="12" borderId="1" xfId="3" applyNumberFormat="1" applyFont="1" applyFill="1" applyBorder="1" applyAlignment="1">
      <alignment horizontal="left" vertical="center"/>
    </xf>
    <xf numFmtId="0" fontId="72" fillId="0" borderId="1" xfId="3" applyFont="1" applyBorder="1" applyAlignment="1">
      <alignment horizontal="center" vertical="center"/>
    </xf>
    <xf numFmtId="2" fontId="73" fillId="0" borderId="1" xfId="3" applyNumberFormat="1" applyFont="1" applyBorder="1" applyAlignment="1">
      <alignment horizontal="center" vertical="center"/>
    </xf>
    <xf numFmtId="0" fontId="73" fillId="0" borderId="9" xfId="3" applyFont="1" applyBorder="1" applyAlignment="1">
      <alignment horizontal="left" vertical="center" wrapText="1"/>
    </xf>
    <xf numFmtId="41" fontId="74" fillId="0" borderId="1" xfId="4" applyFont="1" applyFill="1" applyBorder="1" applyAlignment="1">
      <alignment horizontal="center" vertical="center"/>
    </xf>
    <xf numFmtId="0" fontId="73" fillId="0" borderId="1" xfId="3" applyFont="1" applyBorder="1" applyAlignment="1">
      <alignment horizontal="center" vertical="center"/>
    </xf>
    <xf numFmtId="164" fontId="73" fillId="0" borderId="1" xfId="3" applyNumberFormat="1" applyFont="1" applyBorder="1" applyAlignment="1">
      <alignment horizontal="center" vertical="center"/>
    </xf>
    <xf numFmtId="41" fontId="74" fillId="0" borderId="1" xfId="4" applyFont="1" applyFill="1" applyBorder="1" applyAlignment="1">
      <alignment vertical="center"/>
    </xf>
    <xf numFmtId="164" fontId="75" fillId="0" borderId="1" xfId="3" applyNumberFormat="1" applyFont="1" applyBorder="1" applyAlignment="1">
      <alignment horizontal="right" vertical="center"/>
    </xf>
    <xf numFmtId="3" fontId="75" fillId="0" borderId="1" xfId="3" applyNumberFormat="1" applyFont="1" applyBorder="1" applyAlignment="1">
      <alignment horizontal="left" vertical="center" wrapText="1"/>
    </xf>
    <xf numFmtId="0" fontId="73" fillId="0" borderId="9" xfId="2" applyFont="1" applyBorder="1" applyAlignment="1">
      <alignment horizontal="left" vertical="center" wrapText="1"/>
    </xf>
    <xf numFmtId="2" fontId="73" fillId="11" borderId="1" xfId="3" applyNumberFormat="1" applyFont="1" applyFill="1" applyBorder="1" applyAlignment="1">
      <alignment horizontal="center" vertical="center"/>
    </xf>
    <xf numFmtId="0" fontId="73" fillId="11" borderId="9" xfId="3" applyFont="1" applyFill="1" applyBorder="1" applyAlignment="1">
      <alignment vertical="center" wrapText="1"/>
    </xf>
    <xf numFmtId="41" fontId="74" fillId="11" borderId="1" xfId="4" applyFont="1" applyFill="1" applyBorder="1" applyAlignment="1">
      <alignment horizontal="center" vertical="center"/>
    </xf>
    <xf numFmtId="0" fontId="73" fillId="11" borderId="1" xfId="3" applyFont="1" applyFill="1" applyBorder="1" applyAlignment="1">
      <alignment horizontal="center" vertical="center"/>
    </xf>
    <xf numFmtId="164" fontId="73" fillId="11" borderId="1" xfId="3" applyNumberFormat="1" applyFont="1" applyFill="1" applyBorder="1" applyAlignment="1">
      <alignment horizontal="center" vertical="center"/>
    </xf>
    <xf numFmtId="41" fontId="74" fillId="11" borderId="1" xfId="4" applyFont="1" applyFill="1" applyBorder="1" applyAlignment="1">
      <alignment vertical="center"/>
    </xf>
    <xf numFmtId="164" fontId="75" fillId="11" borderId="1" xfId="3" applyNumberFormat="1" applyFont="1" applyFill="1" applyBorder="1" applyAlignment="1">
      <alignment horizontal="right" vertical="center"/>
    </xf>
    <xf numFmtId="0" fontId="73" fillId="0" borderId="9" xfId="3" applyFont="1" applyBorder="1" applyAlignment="1">
      <alignment vertical="center" wrapText="1"/>
    </xf>
    <xf numFmtId="0" fontId="73" fillId="0" borderId="0" xfId="3" applyFont="1" applyAlignment="1">
      <alignment vertical="center" wrapText="1"/>
    </xf>
    <xf numFmtId="0" fontId="73" fillId="11" borderId="9" xfId="2" applyFont="1" applyFill="1" applyBorder="1" applyAlignment="1">
      <alignment vertical="center" wrapText="1"/>
    </xf>
    <xf numFmtId="0" fontId="73" fillId="0" borderId="9" xfId="2" applyFont="1" applyBorder="1" applyAlignment="1">
      <alignment vertical="center" wrapText="1"/>
    </xf>
    <xf numFmtId="0" fontId="73" fillId="0" borderId="9" xfId="2" applyFont="1" applyBorder="1" applyAlignment="1">
      <alignment vertical="center"/>
    </xf>
    <xf numFmtId="3" fontId="75" fillId="0" borderId="1" xfId="3" applyNumberFormat="1" applyFont="1" applyBorder="1" applyAlignment="1">
      <alignment horizontal="left" vertical="center"/>
    </xf>
    <xf numFmtId="2" fontId="73" fillId="4" borderId="1" xfId="3" applyNumberFormat="1" applyFont="1" applyFill="1" applyBorder="1" applyAlignment="1">
      <alignment horizontal="center" vertical="center"/>
    </xf>
    <xf numFmtId="0" fontId="73" fillId="4" borderId="9" xfId="2" applyFont="1" applyFill="1" applyBorder="1" applyAlignment="1">
      <alignment vertical="center" wrapText="1"/>
    </xf>
    <xf numFmtId="41" fontId="74" fillId="4" borderId="1" xfId="4" applyFont="1" applyFill="1" applyBorder="1" applyAlignment="1">
      <alignment horizontal="center" vertical="center"/>
    </xf>
    <xf numFmtId="0" fontId="73" fillId="4" borderId="1" xfId="3" applyFont="1" applyFill="1" applyBorder="1" applyAlignment="1">
      <alignment horizontal="center" vertical="center"/>
    </xf>
    <xf numFmtId="164" fontId="73" fillId="4" borderId="1" xfId="3" applyNumberFormat="1" applyFont="1" applyFill="1" applyBorder="1" applyAlignment="1">
      <alignment horizontal="center" vertical="center"/>
    </xf>
    <xf numFmtId="41" fontId="76" fillId="4" borderId="1" xfId="4" applyFont="1" applyFill="1" applyBorder="1" applyAlignment="1">
      <alignment vertical="center"/>
    </xf>
    <xf numFmtId="3" fontId="75" fillId="4" borderId="1" xfId="3" applyNumberFormat="1" applyFont="1" applyFill="1" applyBorder="1" applyAlignment="1">
      <alignment horizontal="left" vertical="center"/>
    </xf>
    <xf numFmtId="0" fontId="74" fillId="0" borderId="0" xfId="0" applyFont="1"/>
    <xf numFmtId="0" fontId="72" fillId="4" borderId="1" xfId="3" applyFont="1" applyFill="1" applyBorder="1" applyAlignment="1">
      <alignment horizontal="center" vertical="center"/>
    </xf>
    <xf numFmtId="0" fontId="77" fillId="0" borderId="0" xfId="12" applyFont="1"/>
    <xf numFmtId="0" fontId="77" fillId="0" borderId="0" xfId="12" applyFont="1" applyAlignment="1">
      <alignment horizontal="center" vertical="center"/>
    </xf>
    <xf numFmtId="0" fontId="77" fillId="0" borderId="0" xfId="12" applyFont="1" applyAlignment="1">
      <alignment horizontal="center"/>
    </xf>
    <xf numFmtId="0" fontId="78" fillId="0" borderId="0" xfId="7" applyFont="1"/>
    <xf numFmtId="0" fontId="79" fillId="0" borderId="4" xfId="7" applyFont="1" applyBorder="1" applyAlignment="1">
      <alignment horizontal="center" vertical="center"/>
    </xf>
    <xf numFmtId="0" fontId="77" fillId="0" borderId="4" xfId="12" applyFont="1" applyBorder="1"/>
    <xf numFmtId="0" fontId="77" fillId="0" borderId="4" xfId="12" applyFont="1" applyBorder="1" applyAlignment="1">
      <alignment horizontal="center"/>
    </xf>
    <xf numFmtId="0" fontId="77" fillId="0" borderId="5" xfId="12" applyFont="1" applyBorder="1"/>
    <xf numFmtId="0" fontId="21" fillId="0" borderId="6" xfId="7" applyFont="1" applyBorder="1"/>
    <xf numFmtId="0" fontId="79" fillId="0" borderId="0" xfId="7" applyFont="1" applyAlignment="1">
      <alignment horizontal="center" vertical="center"/>
    </xf>
    <xf numFmtId="0" fontId="77" fillId="0" borderId="7" xfId="12" applyFont="1" applyBorder="1"/>
    <xf numFmtId="0" fontId="21" fillId="0" borderId="13" xfId="7" applyFont="1" applyBorder="1"/>
    <xf numFmtId="0" fontId="21" fillId="0" borderId="8" xfId="7" applyFont="1" applyBorder="1" applyAlignment="1">
      <alignment horizontal="center" vertical="center"/>
    </xf>
    <xf numFmtId="0" fontId="79" fillId="0" borderId="8" xfId="7" applyFont="1" applyBorder="1" applyAlignment="1">
      <alignment horizontal="center" vertical="center"/>
    </xf>
    <xf numFmtId="0" fontId="80" fillId="0" borderId="8" xfId="7" applyFont="1" applyBorder="1"/>
    <xf numFmtId="0" fontId="77" fillId="0" borderId="8" xfId="12" applyFont="1" applyBorder="1" applyAlignment="1">
      <alignment horizontal="center"/>
    </xf>
    <xf numFmtId="0" fontId="77" fillId="0" borderId="8" xfId="12" applyFont="1" applyBorder="1"/>
    <xf numFmtId="0" fontId="77" fillId="0" borderId="27" xfId="12" applyFont="1" applyBorder="1"/>
    <xf numFmtId="0" fontId="81" fillId="4" borderId="1" xfId="12" applyFont="1" applyFill="1" applyBorder="1" applyAlignment="1">
      <alignment horizontal="center" vertical="center" wrapText="1"/>
    </xf>
    <xf numFmtId="0" fontId="82" fillId="4" borderId="1" xfId="12" applyFont="1" applyFill="1" applyBorder="1" applyAlignment="1">
      <alignment horizontal="center" vertical="center" wrapText="1"/>
    </xf>
    <xf numFmtId="0" fontId="81" fillId="4" borderId="1" xfId="12" applyFont="1" applyFill="1" applyBorder="1" applyAlignment="1">
      <alignment horizontal="center" vertical="center"/>
    </xf>
    <xf numFmtId="0" fontId="83" fillId="4" borderId="13" xfId="2" applyFont="1" applyFill="1" applyBorder="1" applyAlignment="1">
      <alignment vertical="center"/>
    </xf>
    <xf numFmtId="0" fontId="83" fillId="4" borderId="0" xfId="2" applyFont="1" applyFill="1" applyAlignment="1">
      <alignment horizontal="center" vertical="center"/>
    </xf>
    <xf numFmtId="0" fontId="84" fillId="4" borderId="0" xfId="2" applyFont="1" applyFill="1" applyAlignment="1">
      <alignment horizontal="center" vertical="center"/>
    </xf>
    <xf numFmtId="0" fontId="83" fillId="4" borderId="0" xfId="2" applyFont="1" applyFill="1" applyAlignment="1">
      <alignment vertical="center"/>
    </xf>
    <xf numFmtId="3" fontId="85" fillId="4" borderId="12" xfId="2" applyNumberFormat="1" applyFont="1" applyFill="1" applyBorder="1" applyAlignment="1">
      <alignment vertical="center"/>
    </xf>
    <xf numFmtId="0" fontId="83" fillId="4" borderId="12" xfId="2" applyFont="1" applyFill="1" applyBorder="1" applyAlignment="1">
      <alignment vertical="center"/>
    </xf>
    <xf numFmtId="0" fontId="86" fillId="13" borderId="1" xfId="12" applyFont="1" applyFill="1" applyBorder="1" applyAlignment="1">
      <alignment vertical="top"/>
    </xf>
    <xf numFmtId="0" fontId="87" fillId="2" borderId="1" xfId="12" applyFont="1" applyFill="1" applyBorder="1" applyAlignment="1">
      <alignment horizontal="center" vertical="center"/>
    </xf>
    <xf numFmtId="0" fontId="88" fillId="2" borderId="1" xfId="12" applyFont="1" applyFill="1" applyBorder="1" applyAlignment="1">
      <alignment horizontal="center" vertical="center"/>
    </xf>
    <xf numFmtId="0" fontId="87" fillId="2" borderId="1" xfId="12" applyFont="1" applyFill="1" applyBorder="1" applyAlignment="1">
      <alignment vertical="center"/>
    </xf>
    <xf numFmtId="0" fontId="86" fillId="13" borderId="1" xfId="12" applyFont="1" applyFill="1" applyBorder="1" applyAlignment="1">
      <alignment horizontal="center" vertical="center"/>
    </xf>
    <xf numFmtId="0" fontId="88" fillId="13" borderId="1" xfId="12" applyFont="1" applyFill="1" applyBorder="1" applyAlignment="1">
      <alignment vertical="center" wrapText="1"/>
    </xf>
    <xf numFmtId="0" fontId="88" fillId="13" borderId="1" xfId="12" applyFont="1" applyFill="1" applyBorder="1" applyAlignment="1">
      <alignment horizontal="center" vertical="center"/>
    </xf>
    <xf numFmtId="3" fontId="88" fillId="13" borderId="1" xfId="12" applyNumberFormat="1" applyFont="1" applyFill="1" applyBorder="1" applyAlignment="1">
      <alignment vertical="center"/>
    </xf>
    <xf numFmtId="3" fontId="88" fillId="0" borderId="1" xfId="12" applyNumberFormat="1" applyFont="1" applyBorder="1" applyAlignment="1">
      <alignment vertical="center"/>
    </xf>
    <xf numFmtId="3" fontId="88" fillId="2" borderId="1" xfId="12" applyNumberFormat="1" applyFont="1" applyFill="1" applyBorder="1" applyAlignment="1">
      <alignment vertical="center"/>
    </xf>
    <xf numFmtId="0" fontId="87" fillId="0" borderId="1" xfId="12" applyFont="1" applyBorder="1" applyAlignment="1">
      <alignment horizontal="center" vertical="center"/>
    </xf>
    <xf numFmtId="0" fontId="88" fillId="0" borderId="1" xfId="12" applyFont="1" applyBorder="1" applyAlignment="1">
      <alignment horizontal="center" vertical="center"/>
    </xf>
    <xf numFmtId="0" fontId="87" fillId="0" borderId="1" xfId="12" applyFont="1" applyBorder="1" applyAlignment="1">
      <alignment vertical="center"/>
    </xf>
    <xf numFmtId="3" fontId="88" fillId="13" borderId="1" xfId="2" applyNumberFormat="1" applyFont="1" applyFill="1" applyBorder="1" applyAlignment="1">
      <alignment horizontal="right" vertical="center"/>
    </xf>
    <xf numFmtId="0" fontId="88" fillId="13" borderId="1" xfId="12" applyFont="1" applyFill="1" applyBorder="1" applyAlignment="1">
      <alignment vertical="center"/>
    </xf>
    <xf numFmtId="3" fontId="88" fillId="13" borderId="1" xfId="12" applyNumberFormat="1" applyFont="1" applyFill="1" applyBorder="1" applyAlignment="1">
      <alignment horizontal="right" vertical="center"/>
    </xf>
    <xf numFmtId="0" fontId="86" fillId="3" borderId="1" xfId="12" applyFont="1" applyFill="1" applyBorder="1" applyAlignment="1">
      <alignment vertical="top"/>
    </xf>
    <xf numFmtId="0" fontId="87" fillId="3" borderId="1" xfId="12" applyFont="1" applyFill="1" applyBorder="1" applyAlignment="1">
      <alignment horizontal="center" vertical="center"/>
    </xf>
    <xf numFmtId="0" fontId="88" fillId="3" borderId="1" xfId="12" applyFont="1" applyFill="1" applyBorder="1" applyAlignment="1">
      <alignment horizontal="center" vertical="center"/>
    </xf>
    <xf numFmtId="0" fontId="88" fillId="3" borderId="1" xfId="12" applyFont="1" applyFill="1" applyBorder="1" applyAlignment="1">
      <alignment vertical="center"/>
    </xf>
    <xf numFmtId="3" fontId="88" fillId="3" borderId="1" xfId="12" applyNumberFormat="1" applyFont="1" applyFill="1" applyBorder="1" applyAlignment="1">
      <alignment horizontal="right" vertical="center"/>
    </xf>
    <xf numFmtId="3" fontId="88" fillId="3" borderId="1" xfId="12" applyNumberFormat="1" applyFont="1" applyFill="1" applyBorder="1" applyAlignment="1">
      <alignment vertical="center"/>
    </xf>
    <xf numFmtId="0" fontId="87" fillId="2" borderId="1" xfId="12" quotePrefix="1" applyFont="1" applyFill="1" applyBorder="1" applyAlignment="1">
      <alignment horizontal="center" vertical="center"/>
    </xf>
    <xf numFmtId="0" fontId="88" fillId="2" borderId="1" xfId="12" quotePrefix="1" applyFont="1" applyFill="1" applyBorder="1" applyAlignment="1">
      <alignment horizontal="center" vertical="center"/>
    </xf>
    <xf numFmtId="0" fontId="87" fillId="13" borderId="1" xfId="12" applyFont="1" applyFill="1" applyBorder="1" applyAlignment="1">
      <alignment horizontal="center" vertical="center"/>
    </xf>
    <xf numFmtId="0" fontId="89" fillId="4" borderId="13" xfId="2" applyFont="1" applyFill="1" applyBorder="1" applyAlignment="1">
      <alignment vertical="center"/>
    </xf>
    <xf numFmtId="0" fontId="89" fillId="4" borderId="8" xfId="2" applyFont="1" applyFill="1" applyBorder="1" applyAlignment="1">
      <alignment horizontal="center" vertical="center"/>
    </xf>
    <xf numFmtId="0" fontId="90" fillId="4" borderId="8" xfId="2" applyFont="1" applyFill="1" applyBorder="1" applyAlignment="1">
      <alignment horizontal="center" vertical="center"/>
    </xf>
    <xf numFmtId="0" fontId="89" fillId="4" borderId="8" xfId="2" applyFont="1" applyFill="1" applyBorder="1" applyAlignment="1">
      <alignment vertical="center"/>
    </xf>
    <xf numFmtId="3" fontId="89" fillId="4" borderId="1" xfId="2" applyNumberFormat="1" applyFont="1" applyFill="1" applyBorder="1" applyAlignment="1">
      <alignment vertical="center"/>
    </xf>
    <xf numFmtId="0" fontId="51" fillId="0" borderId="1" xfId="7" quotePrefix="1" applyFont="1" applyBorder="1" applyAlignment="1">
      <alignment horizontal="left" vertical="center"/>
    </xf>
    <xf numFmtId="0" fontId="51" fillId="2" borderId="1" xfId="7" quotePrefix="1" applyFont="1" applyFill="1" applyBorder="1" applyAlignment="1">
      <alignment horizontal="center" vertical="center"/>
    </xf>
    <xf numFmtId="0" fontId="91" fillId="2" borderId="8" xfId="7" quotePrefix="1" applyFont="1" applyFill="1" applyBorder="1" applyAlignment="1">
      <alignment horizontal="center" vertical="center"/>
    </xf>
    <xf numFmtId="0" fontId="89" fillId="2" borderId="8" xfId="2" applyFont="1" applyFill="1" applyBorder="1" applyAlignment="1">
      <alignment vertical="center"/>
    </xf>
    <xf numFmtId="0" fontId="88" fillId="3" borderId="1" xfId="2" applyFont="1" applyFill="1" applyBorder="1" applyAlignment="1">
      <alignment vertical="center" wrapText="1"/>
    </xf>
    <xf numFmtId="0" fontId="88" fillId="3" borderId="1" xfId="2" applyFont="1" applyFill="1" applyBorder="1" applyAlignment="1">
      <alignment horizontal="center" vertical="center"/>
    </xf>
    <xf numFmtId="0" fontId="86" fillId="3" borderId="1" xfId="2" applyFont="1" applyFill="1" applyBorder="1" applyAlignment="1">
      <alignment horizontal="center" vertical="center"/>
    </xf>
    <xf numFmtId="3" fontId="88" fillId="3" borderId="1" xfId="2" applyNumberFormat="1" applyFont="1" applyFill="1" applyBorder="1" applyAlignment="1">
      <alignment horizontal="right" vertical="center"/>
    </xf>
    <xf numFmtId="3" fontId="86" fillId="3" borderId="1" xfId="2" applyNumberFormat="1" applyFont="1" applyFill="1" applyBorder="1" applyAlignment="1">
      <alignment horizontal="right" vertical="center"/>
    </xf>
    <xf numFmtId="3" fontId="86" fillId="13" borderId="1" xfId="12" applyNumberFormat="1" applyFont="1" applyFill="1" applyBorder="1" applyAlignment="1">
      <alignment vertical="center"/>
    </xf>
    <xf numFmtId="0" fontId="51" fillId="0" borderId="1" xfId="7" quotePrefix="1" applyFont="1" applyBorder="1" applyAlignment="1">
      <alignment horizontal="center" vertical="top"/>
    </xf>
    <xf numFmtId="0" fontId="51" fillId="2" borderId="9" xfId="2" applyFont="1" applyFill="1" applyBorder="1" applyAlignment="1">
      <alignment vertical="center"/>
    </xf>
    <xf numFmtId="41" fontId="51" fillId="2" borderId="1" xfId="4" applyFont="1" applyFill="1" applyBorder="1" applyAlignment="1">
      <alignment horizontal="center" vertical="center"/>
    </xf>
    <xf numFmtId="0" fontId="51" fillId="2" borderId="1" xfId="7" applyFont="1" applyFill="1" applyBorder="1" applyAlignment="1">
      <alignment horizontal="center" vertical="center"/>
    </xf>
    <xf numFmtId="164" fontId="51" fillId="2" borderId="1" xfId="7" applyNumberFormat="1" applyFont="1" applyFill="1" applyBorder="1" applyAlignment="1">
      <alignment horizontal="center" vertical="center"/>
    </xf>
    <xf numFmtId="41" fontId="51" fillId="2" borderId="1" xfId="4" applyFont="1" applyFill="1" applyBorder="1" applyAlignment="1">
      <alignment vertical="center"/>
    </xf>
    <xf numFmtId="164" fontId="92" fillId="2" borderId="1" xfId="7" applyNumberFormat="1" applyFont="1" applyFill="1" applyBorder="1" applyAlignment="1">
      <alignment horizontal="right" vertical="center"/>
    </xf>
    <xf numFmtId="41" fontId="51" fillId="2" borderId="1" xfId="4" applyFont="1" applyFill="1" applyBorder="1" applyAlignment="1"/>
    <xf numFmtId="0" fontId="51" fillId="0" borderId="1" xfId="7" applyFont="1" applyBorder="1" applyAlignment="1">
      <alignment horizontal="center" vertical="top"/>
    </xf>
    <xf numFmtId="2" fontId="91" fillId="0" borderId="1" xfId="7" applyNumberFormat="1" applyFont="1" applyBorder="1" applyAlignment="1">
      <alignment horizontal="center" vertical="center"/>
    </xf>
    <xf numFmtId="0" fontId="91" fillId="0" borderId="9" xfId="7" applyFont="1" applyBorder="1" applyAlignment="1">
      <alignment vertical="center"/>
    </xf>
    <xf numFmtId="41" fontId="88" fillId="0" borderId="1" xfId="4" applyFont="1" applyFill="1" applyBorder="1" applyAlignment="1">
      <alignment horizontal="left" vertical="center" wrapText="1"/>
    </xf>
    <xf numFmtId="0" fontId="91" fillId="0" borderId="1" xfId="7" applyFont="1" applyBorder="1" applyAlignment="1">
      <alignment horizontal="center" vertical="center"/>
    </xf>
    <xf numFmtId="164" fontId="91" fillId="0" borderId="1" xfId="7" applyNumberFormat="1" applyFont="1" applyBorder="1" applyAlignment="1">
      <alignment horizontal="center" vertical="center"/>
    </xf>
    <xf numFmtId="41" fontId="90" fillId="0" borderId="1" xfId="4" applyFont="1" applyFill="1" applyBorder="1" applyAlignment="1">
      <alignment vertical="center"/>
    </xf>
    <xf numFmtId="164" fontId="93" fillId="0" borderId="1" xfId="7" applyNumberFormat="1" applyFont="1" applyBorder="1" applyAlignment="1">
      <alignment horizontal="right" vertical="center"/>
    </xf>
    <xf numFmtId="41" fontId="88" fillId="0" borderId="1" xfId="4" applyFont="1" applyFill="1" applyBorder="1" applyAlignment="1"/>
    <xf numFmtId="3" fontId="92" fillId="4" borderId="1" xfId="7" applyNumberFormat="1" applyFont="1" applyFill="1" applyBorder="1" applyAlignment="1">
      <alignment vertical="center"/>
    </xf>
    <xf numFmtId="3" fontId="94" fillId="4" borderId="1" xfId="7" applyNumberFormat="1" applyFont="1" applyFill="1" applyBorder="1" applyAlignment="1">
      <alignment vertical="center"/>
    </xf>
    <xf numFmtId="0" fontId="94" fillId="4" borderId="4" xfId="7" applyFont="1" applyFill="1" applyBorder="1" applyAlignment="1">
      <alignment vertical="center"/>
    </xf>
    <xf numFmtId="0" fontId="37" fillId="0" borderId="0" xfId="7" applyFont="1" applyAlignment="1">
      <alignment vertical="center"/>
    </xf>
    <xf numFmtId="0" fontId="4" fillId="0" borderId="0" xfId="3" applyAlignment="1">
      <alignment vertical="center"/>
    </xf>
    <xf numFmtId="1" fontId="4" fillId="0" borderId="0" xfId="3" applyNumberFormat="1" applyAlignment="1">
      <alignment horizontal="center" vertical="center" wrapText="1"/>
    </xf>
    <xf numFmtId="164" fontId="4" fillId="0" borderId="0" xfId="3" applyNumberFormat="1" applyAlignment="1">
      <alignment vertical="center"/>
    </xf>
    <xf numFmtId="1" fontId="22" fillId="0" borderId="0" xfId="8" applyNumberFormat="1" applyFont="1" applyAlignment="1">
      <alignment horizontal="center" vertical="center"/>
    </xf>
    <xf numFmtId="1" fontId="36" fillId="0" borderId="0" xfId="8" applyNumberFormat="1" applyFont="1" applyAlignment="1">
      <alignment horizontal="center" vertical="center"/>
    </xf>
    <xf numFmtId="1" fontId="4" fillId="0" borderId="0" xfId="8" applyNumberFormat="1" applyFont="1" applyAlignment="1">
      <alignment horizontal="center" vertical="center"/>
    </xf>
    <xf numFmtId="0" fontId="22" fillId="0" borderId="3" xfId="3" applyFont="1" applyBorder="1" applyAlignment="1">
      <alignment vertical="center"/>
    </xf>
    <xf numFmtId="0" fontId="22" fillId="0" borderId="4" xfId="3" applyFont="1" applyBorder="1" applyAlignment="1">
      <alignment horizontal="center" vertical="center"/>
    </xf>
    <xf numFmtId="0" fontId="22" fillId="0" borderId="4" xfId="3" applyFont="1" applyBorder="1" applyAlignment="1">
      <alignment vertical="center"/>
    </xf>
    <xf numFmtId="1" fontId="22" fillId="0" borderId="4" xfId="3" applyNumberFormat="1" applyFont="1" applyBorder="1" applyAlignment="1">
      <alignment horizontal="center" vertical="center"/>
    </xf>
    <xf numFmtId="164" fontId="22" fillId="0" borderId="4" xfId="3" applyNumberFormat="1" applyFont="1" applyBorder="1" applyAlignment="1">
      <alignment vertical="center"/>
    </xf>
    <xf numFmtId="0" fontId="22" fillId="0" borderId="5" xfId="3" applyFont="1" applyBorder="1" applyAlignment="1">
      <alignment horizontal="center" vertical="center"/>
    </xf>
    <xf numFmtId="0" fontId="22" fillId="0" borderId="6" xfId="3" applyFont="1" applyBorder="1" applyAlignment="1">
      <alignment vertical="center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1" fontId="22" fillId="0" borderId="0" xfId="3" applyNumberFormat="1" applyFont="1" applyAlignment="1">
      <alignment horizontal="center" vertical="center"/>
    </xf>
    <xf numFmtId="164" fontId="22" fillId="0" borderId="0" xfId="3" applyNumberFormat="1" applyFont="1" applyAlignment="1">
      <alignment vertical="center"/>
    </xf>
    <xf numFmtId="0" fontId="22" fillId="0" borderId="7" xfId="3" applyFont="1" applyBorder="1" applyAlignment="1">
      <alignment horizontal="center" vertical="center"/>
    </xf>
    <xf numFmtId="0" fontId="71" fillId="0" borderId="0" xfId="3" applyFont="1" applyAlignment="1">
      <alignment vertical="center"/>
    </xf>
    <xf numFmtId="0" fontId="4" fillId="0" borderId="7" xfId="3" applyBorder="1" applyAlignment="1">
      <alignment horizontal="center" vertical="center"/>
    </xf>
    <xf numFmtId="0" fontId="22" fillId="0" borderId="9" xfId="3" applyFont="1" applyBorder="1" applyAlignment="1">
      <alignment vertical="center" wrapText="1"/>
    </xf>
    <xf numFmtId="0" fontId="22" fillId="0" borderId="10" xfId="3" applyFont="1" applyBorder="1" applyAlignment="1">
      <alignment horizontal="center" vertical="center"/>
    </xf>
    <xf numFmtId="0" fontId="22" fillId="0" borderId="10" xfId="3" applyFont="1" applyBorder="1" applyAlignment="1">
      <alignment horizontal="left" vertical="center"/>
    </xf>
    <xf numFmtId="1" fontId="22" fillId="0" borderId="10" xfId="3" applyNumberFormat="1" applyFont="1" applyBorder="1" applyAlignment="1">
      <alignment horizontal="center" vertical="center"/>
    </xf>
    <xf numFmtId="164" fontId="4" fillId="0" borderId="10" xfId="3" applyNumberFormat="1" applyBorder="1" applyAlignment="1">
      <alignment vertical="center"/>
    </xf>
    <xf numFmtId="41" fontId="36" fillId="0" borderId="10" xfId="4" applyFont="1" applyFill="1" applyBorder="1" applyAlignment="1">
      <alignment vertical="center"/>
    </xf>
    <xf numFmtId="164" fontId="25" fillId="0" borderId="2" xfId="3" applyNumberFormat="1" applyFont="1" applyBorder="1" applyAlignment="1">
      <alignment horizontal="right" vertical="center" wrapText="1"/>
    </xf>
    <xf numFmtId="3" fontId="25" fillId="0" borderId="1" xfId="3" applyNumberFormat="1" applyFont="1" applyBorder="1" applyAlignment="1">
      <alignment horizontal="center" vertical="center" wrapText="1"/>
    </xf>
    <xf numFmtId="1" fontId="22" fillId="4" borderId="10" xfId="3" applyNumberFormat="1" applyFont="1" applyFill="1" applyBorder="1" applyAlignment="1">
      <alignment horizontal="center" vertical="center"/>
    </xf>
    <xf numFmtId="3" fontId="25" fillId="4" borderId="1" xfId="3" applyNumberFormat="1" applyFont="1" applyFill="1" applyBorder="1" applyAlignment="1">
      <alignment horizontal="center" vertical="center" wrapText="1"/>
    </xf>
    <xf numFmtId="0" fontId="22" fillId="0" borderId="1" xfId="3" quotePrefix="1" applyFont="1" applyBorder="1" applyAlignment="1">
      <alignment horizontal="center" vertical="center"/>
    </xf>
    <xf numFmtId="1" fontId="22" fillId="2" borderId="1" xfId="4" applyNumberFormat="1" applyFont="1" applyFill="1" applyBorder="1" applyAlignment="1">
      <alignment horizontal="center" vertical="center"/>
    </xf>
    <xf numFmtId="2" fontId="4" fillId="0" borderId="9" xfId="3" applyNumberFormat="1" applyBorder="1" applyAlignment="1">
      <alignment horizontal="center" vertical="center"/>
    </xf>
    <xf numFmtId="0" fontId="46" fillId="0" borderId="9" xfId="11" applyFont="1" applyBorder="1" applyAlignment="1">
      <alignment vertical="center"/>
    </xf>
    <xf numFmtId="1" fontId="22" fillId="0" borderId="1" xfId="4" applyNumberFormat="1" applyFont="1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164" fontId="22" fillId="0" borderId="1" xfId="3" applyNumberFormat="1" applyFont="1" applyBorder="1" applyAlignment="1">
      <alignment horizontal="center" vertical="center"/>
    </xf>
    <xf numFmtId="41" fontId="22" fillId="0" borderId="1" xfId="4" applyFont="1" applyFill="1" applyBorder="1" applyAlignment="1">
      <alignment vertical="center"/>
    </xf>
    <xf numFmtId="2" fontId="4" fillId="0" borderId="1" xfId="3" quotePrefix="1" applyNumberFormat="1" applyBorder="1" applyAlignment="1">
      <alignment horizontal="right" vertical="center"/>
    </xf>
    <xf numFmtId="2" fontId="4" fillId="0" borderId="9" xfId="3" quotePrefix="1" applyNumberFormat="1" applyBorder="1" applyAlignment="1">
      <alignment horizontal="center" vertical="center"/>
    </xf>
    <xf numFmtId="0" fontId="36" fillId="0" borderId="9" xfId="11" applyFont="1" applyBorder="1" applyAlignment="1">
      <alignment horizontal="left" vertical="center" wrapText="1"/>
    </xf>
    <xf numFmtId="1" fontId="36" fillId="0" borderId="1" xfId="11" applyNumberFormat="1" applyFont="1" applyBorder="1" applyAlignment="1">
      <alignment horizontal="center" vertical="center"/>
    </xf>
    <xf numFmtId="41" fontId="36" fillId="0" borderId="1" xfId="4" applyFont="1" applyFill="1" applyBorder="1" applyAlignment="1">
      <alignment horizontal="center" vertical="center"/>
    </xf>
    <xf numFmtId="41" fontId="36" fillId="0" borderId="1" xfId="4" applyFont="1" applyFill="1" applyBorder="1" applyAlignment="1">
      <alignment vertical="center"/>
    </xf>
    <xf numFmtId="1" fontId="36" fillId="0" borderId="1" xfId="4" applyNumberFormat="1" applyFont="1" applyFill="1" applyBorder="1" applyAlignment="1">
      <alignment horizontal="center" vertical="center"/>
    </xf>
    <xf numFmtId="41" fontId="4" fillId="0" borderId="0" xfId="3" applyNumberFormat="1" applyAlignment="1">
      <alignment vertical="center"/>
    </xf>
    <xf numFmtId="0" fontId="36" fillId="3" borderId="9" xfId="11" applyFont="1" applyFill="1" applyBorder="1" applyAlignment="1">
      <alignment horizontal="left" vertical="center" wrapText="1"/>
    </xf>
    <xf numFmtId="1" fontId="33" fillId="3" borderId="1" xfId="11" applyNumberFormat="1" applyFont="1" applyFill="1" applyBorder="1" applyAlignment="1">
      <alignment horizontal="center" vertical="center"/>
    </xf>
    <xf numFmtId="0" fontId="36" fillId="3" borderId="1" xfId="11" applyFont="1" applyFill="1" applyBorder="1" applyAlignment="1">
      <alignment horizontal="center" vertical="center"/>
    </xf>
    <xf numFmtId="2" fontId="4" fillId="0" borderId="1" xfId="3" applyNumberFormat="1" applyBorder="1" applyAlignment="1">
      <alignment horizontal="right" vertical="center"/>
    </xf>
    <xf numFmtId="0" fontId="36" fillId="14" borderId="1" xfId="13" applyFont="1" applyFill="1" applyBorder="1" applyAlignment="1">
      <alignment vertical="center" wrapText="1"/>
    </xf>
    <xf numFmtId="166" fontId="4" fillId="3" borderId="1" xfId="13" applyNumberFormat="1" applyFont="1" applyFill="1" applyBorder="1" applyAlignment="1">
      <alignment horizontal="center" vertical="center" wrapText="1"/>
    </xf>
    <xf numFmtId="0" fontId="36" fillId="0" borderId="1" xfId="11" applyFont="1" applyBorder="1" applyAlignment="1">
      <alignment horizontal="center" vertical="center"/>
    </xf>
    <xf numFmtId="0" fontId="36" fillId="0" borderId="9" xfId="11" applyFont="1" applyBorder="1" applyAlignment="1">
      <alignment horizontal="center" vertical="center" wrapText="1"/>
    </xf>
    <xf numFmtId="1" fontId="36" fillId="3" borderId="1" xfId="11" applyNumberFormat="1" applyFont="1" applyFill="1" applyBorder="1" applyAlignment="1">
      <alignment horizontal="center" vertical="center"/>
    </xf>
    <xf numFmtId="0" fontId="36" fillId="14" borderId="9" xfId="13" applyFont="1" applyFill="1" applyBorder="1" applyAlignment="1">
      <alignment vertical="center" wrapText="1"/>
    </xf>
    <xf numFmtId="0" fontId="22" fillId="0" borderId="9" xfId="3" quotePrefix="1" applyFont="1" applyBorder="1" applyAlignment="1">
      <alignment horizontal="center" vertical="center"/>
    </xf>
    <xf numFmtId="0" fontId="27" fillId="0" borderId="9" xfId="11" applyFont="1" applyBorder="1" applyAlignment="1">
      <alignment vertical="center"/>
    </xf>
    <xf numFmtId="2" fontId="22" fillId="2" borderId="1" xfId="3" quotePrefix="1" applyNumberFormat="1" applyFont="1" applyFill="1" applyBorder="1" applyAlignment="1">
      <alignment horizontal="center" vertical="center"/>
    </xf>
    <xf numFmtId="2" fontId="22" fillId="2" borderId="9" xfId="3" quotePrefix="1" applyNumberFormat="1" applyFont="1" applyFill="1" applyBorder="1" applyAlignment="1">
      <alignment horizontal="center" vertical="center"/>
    </xf>
    <xf numFmtId="0" fontId="22" fillId="2" borderId="9" xfId="3" applyFont="1" applyFill="1" applyBorder="1" applyAlignment="1">
      <alignment vertical="center"/>
    </xf>
    <xf numFmtId="1" fontId="27" fillId="2" borderId="1" xfId="4" applyNumberFormat="1" applyFont="1" applyFill="1" applyBorder="1" applyAlignment="1">
      <alignment horizontal="center" vertical="center"/>
    </xf>
    <xf numFmtId="41" fontId="36" fillId="2" borderId="1" xfId="4" applyFont="1" applyFill="1" applyBorder="1" applyAlignment="1">
      <alignment vertical="center"/>
    </xf>
    <xf numFmtId="0" fontId="22" fillId="0" borderId="9" xfId="3" applyFont="1" applyBorder="1" applyAlignment="1">
      <alignment horizontal="center" vertical="center"/>
    </xf>
    <xf numFmtId="0" fontId="36" fillId="0" borderId="9" xfId="13" applyFont="1" applyBorder="1" applyAlignment="1">
      <alignment horizontal="left" vertical="center" wrapText="1"/>
    </xf>
    <xf numFmtId="166" fontId="4" fillId="0" borderId="1" xfId="13" applyNumberFormat="1" applyFont="1" applyBorder="1" applyAlignment="1">
      <alignment horizontal="center" vertical="center" wrapText="1"/>
    </xf>
    <xf numFmtId="41" fontId="36" fillId="0" borderId="1" xfId="4" applyFont="1" applyFill="1" applyBorder="1" applyAlignment="1">
      <alignment horizontal="center" vertical="center" wrapText="1"/>
    </xf>
    <xf numFmtId="1" fontId="22" fillId="4" borderId="1" xfId="3" applyNumberFormat="1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vertical="center"/>
    </xf>
    <xf numFmtId="164" fontId="22" fillId="4" borderId="1" xfId="3" applyNumberFormat="1" applyFont="1" applyFill="1" applyBorder="1" applyAlignment="1">
      <alignment vertical="center"/>
    </xf>
    <xf numFmtId="41" fontId="22" fillId="4" borderId="1" xfId="3" applyNumberFormat="1" applyFont="1" applyFill="1" applyBorder="1" applyAlignment="1">
      <alignment vertical="center"/>
    </xf>
    <xf numFmtId="41" fontId="22" fillId="4" borderId="1" xfId="3" applyNumberFormat="1" applyFont="1" applyFill="1" applyBorder="1" applyAlignment="1">
      <alignment horizontal="center" vertical="center"/>
    </xf>
    <xf numFmtId="1" fontId="4" fillId="0" borderId="0" xfId="3" applyNumberFormat="1" applyAlignment="1">
      <alignment horizontal="center" vertical="center"/>
    </xf>
    <xf numFmtId="0" fontId="4" fillId="0" borderId="0" xfId="3" applyAlignment="1">
      <alignment horizontal="left" vertical="center"/>
    </xf>
    <xf numFmtId="0" fontId="37" fillId="0" borderId="0" xfId="3" applyFont="1" applyAlignment="1">
      <alignment horizontal="left" vertical="center"/>
    </xf>
    <xf numFmtId="0" fontId="37" fillId="0" borderId="0" xfId="3" applyFont="1" applyAlignment="1">
      <alignment vertical="center"/>
    </xf>
    <xf numFmtId="1" fontId="37" fillId="0" borderId="0" xfId="3" applyNumberFormat="1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05" fillId="15" borderId="22" xfId="0" applyFont="1" applyFill="1" applyBorder="1" applyAlignment="1">
      <alignment horizontal="left" vertical="top" wrapText="1" indent="4"/>
    </xf>
    <xf numFmtId="0" fontId="105" fillId="15" borderId="22" xfId="0" applyFont="1" applyFill="1" applyBorder="1" applyAlignment="1">
      <alignment horizontal="right" vertical="top" wrapText="1"/>
    </xf>
    <xf numFmtId="0" fontId="105" fillId="15" borderId="22" xfId="0" applyFont="1" applyFill="1" applyBorder="1" applyAlignment="1">
      <alignment horizontal="left" vertical="top" wrapText="1" indent="2"/>
    </xf>
    <xf numFmtId="0" fontId="105" fillId="15" borderId="22" xfId="0" applyFont="1" applyFill="1" applyBorder="1" applyAlignment="1">
      <alignment horizontal="left" vertical="top" wrapText="1" indent="1"/>
    </xf>
    <xf numFmtId="0" fontId="105" fillId="15" borderId="22" xfId="0" applyFont="1" applyFill="1" applyBorder="1" applyAlignment="1">
      <alignment horizontal="center" vertical="top" wrapText="1"/>
    </xf>
    <xf numFmtId="0" fontId="0" fillId="15" borderId="22" xfId="0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" fontId="107" fillId="16" borderId="22" xfId="0" applyNumberFormat="1" applyFont="1" applyFill="1" applyBorder="1" applyAlignment="1">
      <alignment horizontal="center" vertical="top" shrinkToFit="1"/>
    </xf>
    <xf numFmtId="0" fontId="108" fillId="16" borderId="22" xfId="0" applyFont="1" applyFill="1" applyBorder="1" applyAlignment="1">
      <alignment horizontal="left" vertical="top" wrapText="1"/>
    </xf>
    <xf numFmtId="0" fontId="0" fillId="16" borderId="22" xfId="0" applyFill="1" applyBorder="1" applyAlignment="1">
      <alignment horizontal="left" vertical="center" wrapText="1"/>
    </xf>
    <xf numFmtId="0" fontId="109" fillId="0" borderId="22" xfId="0" applyFont="1" applyBorder="1" applyAlignment="1">
      <alignment horizontal="center" vertical="top" wrapText="1"/>
    </xf>
    <xf numFmtId="0" fontId="109" fillId="0" borderId="22" xfId="0" applyFont="1" applyBorder="1" applyAlignment="1">
      <alignment horizontal="left" vertical="center" wrapText="1"/>
    </xf>
    <xf numFmtId="1" fontId="110" fillId="0" borderId="22" xfId="0" applyNumberFormat="1" applyFont="1" applyBorder="1" applyAlignment="1">
      <alignment horizontal="right" vertical="top" shrinkToFit="1"/>
    </xf>
    <xf numFmtId="3" fontId="111" fillId="0" borderId="22" xfId="0" applyNumberFormat="1" applyFont="1" applyBorder="1" applyAlignment="1">
      <alignment horizontal="right" vertical="top" shrinkToFit="1"/>
    </xf>
    <xf numFmtId="3" fontId="111" fillId="0" borderId="22" xfId="0" applyNumberFormat="1" applyFont="1" applyBorder="1" applyAlignment="1">
      <alignment horizontal="right" vertical="center" shrinkToFit="1"/>
    </xf>
    <xf numFmtId="0" fontId="0" fillId="0" borderId="22" xfId="0" applyBorder="1" applyAlignment="1">
      <alignment horizontal="left" vertical="top" wrapText="1"/>
    </xf>
    <xf numFmtId="0" fontId="109" fillId="0" borderId="22" xfId="0" applyFont="1" applyBorder="1" applyAlignment="1">
      <alignment horizontal="left" vertical="top" wrapText="1"/>
    </xf>
    <xf numFmtId="0" fontId="0" fillId="0" borderId="22" xfId="0" applyBorder="1" applyAlignment="1">
      <alignment horizontal="left" wrapText="1"/>
    </xf>
    <xf numFmtId="0" fontId="99" fillId="0" borderId="22" xfId="0" applyFont="1" applyBorder="1" applyAlignment="1">
      <alignment horizontal="left" vertical="top" wrapText="1"/>
    </xf>
    <xf numFmtId="1" fontId="111" fillId="0" borderId="22" xfId="0" applyNumberFormat="1" applyFont="1" applyBorder="1" applyAlignment="1">
      <alignment horizontal="right" vertical="top" shrinkToFit="1"/>
    </xf>
    <xf numFmtId="0" fontId="0" fillId="3" borderId="22" xfId="0" applyFill="1" applyBorder="1" applyAlignment="1">
      <alignment horizontal="left" wrapText="1"/>
    </xf>
    <xf numFmtId="0" fontId="109" fillId="3" borderId="22" xfId="0" applyFont="1" applyFill="1" applyBorder="1" applyAlignment="1">
      <alignment horizontal="center" vertical="top" wrapText="1"/>
    </xf>
    <xf numFmtId="0" fontId="99" fillId="3" borderId="22" xfId="0" applyFont="1" applyFill="1" applyBorder="1" applyAlignment="1">
      <alignment horizontal="left" vertical="top" wrapText="1"/>
    </xf>
    <xf numFmtId="1" fontId="110" fillId="3" borderId="22" xfId="0" applyNumberFormat="1" applyFont="1" applyFill="1" applyBorder="1" applyAlignment="1">
      <alignment horizontal="right" vertical="top" shrinkToFit="1"/>
    </xf>
    <xf numFmtId="3" fontId="111" fillId="3" borderId="22" xfId="0" applyNumberFormat="1" applyFont="1" applyFill="1" applyBorder="1" applyAlignment="1">
      <alignment horizontal="right" vertical="top" shrinkToFit="1"/>
    </xf>
    <xf numFmtId="0" fontId="0" fillId="3" borderId="0" xfId="0" applyFill="1" applyAlignment="1">
      <alignment horizontal="left" vertical="top"/>
    </xf>
    <xf numFmtId="0" fontId="109" fillId="3" borderId="22" xfId="0" applyFont="1" applyFill="1" applyBorder="1" applyAlignment="1">
      <alignment horizontal="left" vertical="top" wrapText="1"/>
    </xf>
    <xf numFmtId="0" fontId="0" fillId="3" borderId="22" xfId="0" applyFill="1" applyBorder="1" applyAlignment="1">
      <alignment horizontal="left" vertical="center" wrapText="1"/>
    </xf>
    <xf numFmtId="3" fontId="110" fillId="3" borderId="22" xfId="0" applyNumberFormat="1" applyFont="1" applyFill="1" applyBorder="1" applyAlignment="1">
      <alignment horizontal="right" vertical="top" shrinkToFit="1"/>
    </xf>
    <xf numFmtId="3" fontId="110" fillId="0" borderId="22" xfId="0" applyNumberFormat="1" applyFont="1" applyBorder="1" applyAlignment="1">
      <alignment horizontal="right" vertical="top" shrinkToFit="1"/>
    </xf>
    <xf numFmtId="0" fontId="0" fillId="16" borderId="22" xfId="0" applyFill="1" applyBorder="1" applyAlignment="1">
      <alignment horizontal="left" wrapText="1"/>
    </xf>
    <xf numFmtId="0" fontId="109" fillId="0" borderId="22" xfId="0" applyFont="1" applyBorder="1" applyAlignment="1">
      <alignment horizontal="center" vertical="center" wrapText="1"/>
    </xf>
    <xf numFmtId="1" fontId="110" fillId="0" borderId="22" xfId="0" applyNumberFormat="1" applyFont="1" applyBorder="1" applyAlignment="1">
      <alignment horizontal="right" vertical="center" shrinkToFit="1"/>
    </xf>
    <xf numFmtId="0" fontId="112" fillId="0" borderId="22" xfId="0" applyFont="1" applyBorder="1" applyAlignment="1">
      <alignment horizontal="left" vertical="top" wrapText="1"/>
    </xf>
    <xf numFmtId="0" fontId="99" fillId="3" borderId="22" xfId="0" applyFont="1" applyFill="1" applyBorder="1" applyAlignment="1">
      <alignment horizontal="center" vertical="top" wrapText="1"/>
    </xf>
    <xf numFmtId="3" fontId="111" fillId="3" borderId="25" xfId="0" applyNumberFormat="1" applyFont="1" applyFill="1" applyBorder="1" applyAlignment="1">
      <alignment horizontal="right" vertical="top" shrinkToFit="1"/>
    </xf>
    <xf numFmtId="0" fontId="109" fillId="0" borderId="0" xfId="0" applyFont="1" applyAlignment="1">
      <alignment horizontal="right" vertical="top" wrapText="1" indent="1"/>
    </xf>
    <xf numFmtId="3" fontId="109" fillId="0" borderId="28" xfId="0" applyNumberFormat="1" applyFont="1" applyBorder="1" applyAlignment="1">
      <alignment horizontal="right" vertical="top" wrapText="1" indent="1"/>
    </xf>
    <xf numFmtId="0" fontId="109" fillId="0" borderId="0" xfId="0" applyFont="1" applyAlignment="1">
      <alignment horizontal="left" vertical="top" wrapText="1" indent="91"/>
    </xf>
    <xf numFmtId="0" fontId="4" fillId="0" borderId="0" xfId="3" applyAlignment="1">
      <alignment wrapText="1"/>
    </xf>
    <xf numFmtId="0" fontId="4" fillId="0" borderId="5" xfId="3" applyBorder="1"/>
    <xf numFmtId="0" fontId="21" fillId="6" borderId="0" xfId="3" applyFont="1" applyFill="1"/>
    <xf numFmtId="0" fontId="23" fillId="6" borderId="0" xfId="3" applyFont="1" applyFill="1"/>
    <xf numFmtId="0" fontId="10" fillId="0" borderId="7" xfId="3" applyFont="1" applyBorder="1"/>
    <xf numFmtId="0" fontId="80" fillId="0" borderId="0" xfId="3" applyFont="1"/>
    <xf numFmtId="0" fontId="4" fillId="0" borderId="8" xfId="3" applyBorder="1"/>
    <xf numFmtId="0" fontId="4" fillId="0" borderId="27" xfId="3" applyBorder="1"/>
    <xf numFmtId="164" fontId="23" fillId="4" borderId="1" xfId="3" applyNumberFormat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/>
    </xf>
    <xf numFmtId="0" fontId="22" fillId="4" borderId="1" xfId="3" applyFont="1" applyFill="1" applyBorder="1" applyAlignment="1">
      <alignment vertical="top" wrapText="1"/>
    </xf>
    <xf numFmtId="0" fontId="22" fillId="4" borderId="1" xfId="3" applyFont="1" applyFill="1" applyBorder="1" applyAlignment="1">
      <alignment horizontal="center" vertical="top"/>
    </xf>
    <xf numFmtId="0" fontId="22" fillId="4" borderId="9" xfId="3" applyFont="1" applyFill="1" applyBorder="1" applyAlignment="1">
      <alignment horizontal="left" vertical="top"/>
    </xf>
    <xf numFmtId="0" fontId="22" fillId="4" borderId="2" xfId="3" applyFont="1" applyFill="1" applyBorder="1" applyAlignment="1">
      <alignment horizontal="left" vertical="top"/>
    </xf>
    <xf numFmtId="0" fontId="4" fillId="4" borderId="1" xfId="3" applyFill="1" applyBorder="1" applyAlignment="1">
      <alignment vertical="top"/>
    </xf>
    <xf numFmtId="164" fontId="4" fillId="4" borderId="1" xfId="3" applyNumberFormat="1" applyFill="1" applyBorder="1" applyAlignment="1">
      <alignment vertical="top"/>
    </xf>
    <xf numFmtId="41" fontId="0" fillId="4" borderId="1" xfId="4" applyFont="1" applyFill="1" applyBorder="1" applyAlignment="1">
      <alignment vertical="top"/>
    </xf>
    <xf numFmtId="164" fontId="25" fillId="4" borderId="1" xfId="3" applyNumberFormat="1" applyFont="1" applyFill="1" applyBorder="1" applyAlignment="1">
      <alignment horizontal="right" vertical="center" wrapText="1"/>
    </xf>
    <xf numFmtId="3" fontId="25" fillId="4" borderId="1" xfId="3" applyNumberFormat="1" applyFont="1" applyFill="1" applyBorder="1" applyAlignment="1">
      <alignment horizontal="right" vertical="center" wrapText="1"/>
    </xf>
    <xf numFmtId="0" fontId="4" fillId="0" borderId="1" xfId="3" applyBorder="1"/>
    <xf numFmtId="0" fontId="114" fillId="4" borderId="1" xfId="0" applyFont="1" applyFill="1" applyBorder="1" applyAlignment="1">
      <alignment vertical="center"/>
    </xf>
    <xf numFmtId="0" fontId="114" fillId="4" borderId="9" xfId="0" applyFont="1" applyFill="1" applyBorder="1" applyAlignment="1">
      <alignment vertical="center"/>
    </xf>
    <xf numFmtId="0" fontId="114" fillId="4" borderId="2" xfId="0" applyFont="1" applyFill="1" applyBorder="1" applyAlignment="1">
      <alignment vertical="center"/>
    </xf>
    <xf numFmtId="41" fontId="27" fillId="4" borderId="1" xfId="4" applyFont="1" applyFill="1" applyBorder="1" applyAlignment="1">
      <alignment vertical="center"/>
    </xf>
    <xf numFmtId="0" fontId="23" fillId="0" borderId="1" xfId="3" quotePrefix="1" applyFont="1" applyBorder="1" applyAlignment="1">
      <alignment horizontal="center" vertical="top"/>
    </xf>
    <xf numFmtId="0" fontId="23" fillId="6" borderId="1" xfId="3" quotePrefix="1" applyFont="1" applyFill="1" applyBorder="1" applyAlignment="1">
      <alignment horizontal="center" vertical="center"/>
    </xf>
    <xf numFmtId="0" fontId="28" fillId="6" borderId="9" xfId="0" applyFont="1" applyFill="1" applyBorder="1" applyAlignment="1">
      <alignment vertical="center"/>
    </xf>
    <xf numFmtId="0" fontId="23" fillId="6" borderId="2" xfId="0" applyFont="1" applyFill="1" applyBorder="1" applyAlignment="1">
      <alignment vertical="center"/>
    </xf>
    <xf numFmtId="41" fontId="22" fillId="6" borderId="1" xfId="4" applyFont="1" applyFill="1" applyBorder="1" applyAlignment="1">
      <alignment horizontal="center" vertical="center"/>
    </xf>
    <xf numFmtId="0" fontId="22" fillId="6" borderId="1" xfId="3" applyFont="1" applyFill="1" applyBorder="1" applyAlignment="1">
      <alignment horizontal="center" vertical="center"/>
    </xf>
    <xf numFmtId="164" fontId="22" fillId="6" borderId="1" xfId="3" applyNumberFormat="1" applyFont="1" applyFill="1" applyBorder="1" applyAlignment="1">
      <alignment horizontal="center" vertical="center"/>
    </xf>
    <xf numFmtId="41" fontId="22" fillId="6" borderId="1" xfId="4" applyFont="1" applyFill="1" applyBorder="1" applyAlignment="1"/>
    <xf numFmtId="164" fontId="29" fillId="6" borderId="1" xfId="3" applyNumberFormat="1" applyFont="1" applyFill="1" applyBorder="1" applyAlignment="1">
      <alignment horizontal="right" vertical="center"/>
    </xf>
    <xf numFmtId="3" fontId="29" fillId="6" borderId="1" xfId="3" applyNumberFormat="1" applyFont="1" applyFill="1" applyBorder="1" applyAlignment="1">
      <alignment horizontal="right" vertical="center"/>
    </xf>
    <xf numFmtId="0" fontId="22" fillId="0" borderId="1" xfId="3" applyFont="1" applyBorder="1"/>
    <xf numFmtId="0" fontId="23" fillId="0" borderId="1" xfId="3" applyFont="1" applyBorder="1" applyAlignment="1">
      <alignment horizontal="center" vertical="top"/>
    </xf>
    <xf numFmtId="0" fontId="32" fillId="0" borderId="2" xfId="0" applyFont="1" applyBorder="1" applyAlignment="1">
      <alignment vertical="top" wrapText="1"/>
    </xf>
    <xf numFmtId="41" fontId="33" fillId="0" borderId="1" xfId="4" applyFont="1" applyFill="1" applyBorder="1" applyAlignment="1"/>
    <xf numFmtId="41" fontId="36" fillId="0" borderId="1" xfId="4" applyFont="1" applyFill="1" applyBorder="1" applyAlignment="1"/>
    <xf numFmtId="3" fontId="115" fillId="0" borderId="1" xfId="3" applyNumberFormat="1" applyFont="1" applyBorder="1" applyAlignment="1">
      <alignment horizontal="left" vertical="center"/>
    </xf>
    <xf numFmtId="0" fontId="4" fillId="3" borderId="9" xfId="3" applyFill="1" applyBorder="1" applyAlignment="1">
      <alignment horizontal="left" vertical="top"/>
    </xf>
    <xf numFmtId="0" fontId="4" fillId="3" borderId="2" xfId="3" applyFill="1" applyBorder="1" applyAlignment="1">
      <alignment horizontal="left" vertical="top"/>
    </xf>
    <xf numFmtId="41" fontId="36" fillId="3" borderId="1" xfId="4" applyFont="1" applyFill="1" applyBorder="1" applyAlignment="1">
      <alignment vertical="center"/>
    </xf>
    <xf numFmtId="3" fontId="115" fillId="3" borderId="1" xfId="3" applyNumberFormat="1" applyFont="1" applyFill="1" applyBorder="1" applyAlignment="1">
      <alignment horizontal="left" vertical="center"/>
    </xf>
    <xf numFmtId="0" fontId="4" fillId="3" borderId="10" xfId="3" applyFill="1" applyBorder="1" applyAlignment="1">
      <alignment horizontal="left" vertical="top"/>
    </xf>
    <xf numFmtId="0" fontId="116" fillId="3" borderId="1" xfId="0" applyFont="1" applyFill="1" applyBorder="1" applyAlignment="1">
      <alignment horizontal="center" vertical="top" wrapText="1"/>
    </xf>
    <xf numFmtId="0" fontId="116" fillId="3" borderId="1" xfId="0" applyFont="1" applyFill="1" applyBorder="1" applyAlignment="1">
      <alignment vertical="top" wrapText="1"/>
    </xf>
    <xf numFmtId="0" fontId="0" fillId="3" borderId="1" xfId="0" applyFill="1" applyBorder="1"/>
    <xf numFmtId="0" fontId="46" fillId="3" borderId="9" xfId="2" applyFont="1" applyFill="1" applyBorder="1" applyAlignment="1">
      <alignment horizontal="left" vertical="center"/>
    </xf>
    <xf numFmtId="0" fontId="4" fillId="3" borderId="2" xfId="3" applyFill="1" applyBorder="1" applyAlignment="1">
      <alignment vertical="center"/>
    </xf>
    <xf numFmtId="41" fontId="33" fillId="3" borderId="1" xfId="4" applyFont="1" applyFill="1" applyBorder="1" applyAlignment="1">
      <alignment horizontal="center" vertical="center"/>
    </xf>
    <xf numFmtId="0" fontId="46" fillId="3" borderId="9" xfId="3" applyFont="1" applyFill="1" applyBorder="1" applyAlignment="1">
      <alignment horizontal="left" vertical="center"/>
    </xf>
    <xf numFmtId="3" fontId="25" fillId="3" borderId="9" xfId="3" applyNumberFormat="1" applyFont="1" applyFill="1" applyBorder="1" applyAlignment="1">
      <alignment horizontal="left" vertical="center"/>
    </xf>
    <xf numFmtId="0" fontId="2" fillId="3" borderId="9" xfId="2" applyFill="1" applyBorder="1" applyAlignment="1">
      <alignment horizontal="left" vertical="top"/>
    </xf>
    <xf numFmtId="2" fontId="4" fillId="6" borderId="1" xfId="3" quotePrefix="1" applyNumberFormat="1" applyFill="1" applyBorder="1" applyAlignment="1">
      <alignment horizontal="center" vertical="top"/>
    </xf>
    <xf numFmtId="0" fontId="32" fillId="6" borderId="2" xfId="0" applyFont="1" applyFill="1" applyBorder="1" applyAlignment="1">
      <alignment vertical="top" wrapText="1"/>
    </xf>
    <xf numFmtId="41" fontId="36" fillId="6" borderId="1" xfId="4" applyFont="1" applyFill="1" applyBorder="1" applyAlignment="1">
      <alignment horizontal="center" vertical="center"/>
    </xf>
    <xf numFmtId="0" fontId="4" fillId="6" borderId="1" xfId="3" applyFill="1" applyBorder="1" applyAlignment="1">
      <alignment horizontal="center" vertical="center"/>
    </xf>
    <xf numFmtId="164" fontId="4" fillId="6" borderId="1" xfId="3" applyNumberFormat="1" applyFill="1" applyBorder="1" applyAlignment="1">
      <alignment horizontal="center" vertical="center"/>
    </xf>
    <xf numFmtId="41" fontId="36" fillId="6" borderId="1" xfId="4" applyFont="1" applyFill="1" applyBorder="1" applyAlignment="1"/>
    <xf numFmtId="164" fontId="25" fillId="6" borderId="1" xfId="3" applyNumberFormat="1" applyFont="1" applyFill="1" applyBorder="1" applyAlignment="1">
      <alignment horizontal="right" vertical="center"/>
    </xf>
    <xf numFmtId="3" fontId="115" fillId="6" borderId="1" xfId="3" applyNumberFormat="1" applyFont="1" applyFill="1" applyBorder="1" applyAlignment="1">
      <alignment horizontal="left" vertical="center"/>
    </xf>
    <xf numFmtId="41" fontId="36" fillId="0" borderId="12" xfId="14" applyFont="1" applyFill="1" applyBorder="1" applyAlignment="1">
      <alignment horizontal="left" vertical="top"/>
    </xf>
    <xf numFmtId="0" fontId="33" fillId="0" borderId="9" xfId="3" applyFont="1" applyBorder="1" applyAlignment="1">
      <alignment vertical="center"/>
    </xf>
    <xf numFmtId="0" fontId="33" fillId="0" borderId="10" xfId="3" applyFont="1" applyBorder="1" applyAlignment="1">
      <alignment vertical="center"/>
    </xf>
    <xf numFmtId="41" fontId="36" fillId="0" borderId="1" xfId="14" applyFont="1" applyFill="1" applyBorder="1" applyAlignment="1">
      <alignment horizontal="left" vertical="top"/>
    </xf>
    <xf numFmtId="0" fontId="36" fillId="3" borderId="9" xfId="0" applyFont="1" applyFill="1" applyBorder="1"/>
    <xf numFmtId="41" fontId="117" fillId="0" borderId="1" xfId="4" applyFont="1" applyFill="1" applyBorder="1" applyAlignment="1"/>
    <xf numFmtId="0" fontId="4" fillId="0" borderId="2" xfId="3" applyBorder="1" applyAlignment="1">
      <alignment vertical="center"/>
    </xf>
    <xf numFmtId="41" fontId="117" fillId="3" borderId="1" xfId="4" applyFont="1" applyFill="1" applyBorder="1" applyAlignment="1"/>
    <xf numFmtId="0" fontId="23" fillId="6" borderId="9" xfId="0" applyFont="1" applyFill="1" applyBorder="1" applyAlignment="1">
      <alignment vertical="center"/>
    </xf>
    <xf numFmtId="0" fontId="10" fillId="0" borderId="1" xfId="3" applyFont="1" applyBorder="1"/>
    <xf numFmtId="0" fontId="4" fillId="3" borderId="9" xfId="0" applyFont="1" applyFill="1" applyBorder="1" applyAlignment="1">
      <alignment vertical="center"/>
    </xf>
    <xf numFmtId="0" fontId="32" fillId="3" borderId="2" xfId="0" applyFont="1" applyFill="1" applyBorder="1" applyAlignment="1">
      <alignment vertical="top" wrapText="1"/>
    </xf>
    <xf numFmtId="2" fontId="10" fillId="0" borderId="1" xfId="3" applyNumberFormat="1" applyFont="1" applyBorder="1" applyAlignment="1">
      <alignment horizontal="center" vertical="top"/>
    </xf>
    <xf numFmtId="0" fontId="10" fillId="0" borderId="9" xfId="3" applyFont="1" applyBorder="1" applyAlignment="1">
      <alignment vertical="center"/>
    </xf>
    <xf numFmtId="0" fontId="23" fillId="4" borderId="2" xfId="3" applyFont="1" applyFill="1" applyBorder="1" applyAlignment="1">
      <alignment horizontal="center"/>
    </xf>
    <xf numFmtId="41" fontId="118" fillId="4" borderId="1" xfId="3" applyNumberFormat="1" applyFont="1" applyFill="1" applyBorder="1"/>
    <xf numFmtId="0" fontId="4" fillId="6" borderId="1" xfId="3" applyFill="1" applyBorder="1"/>
    <xf numFmtId="164" fontId="4" fillId="6" borderId="1" xfId="3" applyNumberFormat="1" applyFill="1" applyBorder="1"/>
    <xf numFmtId="0" fontId="19" fillId="6" borderId="1" xfId="3" applyFont="1" applyFill="1" applyBorder="1"/>
    <xf numFmtId="41" fontId="33" fillId="3" borderId="1" xfId="4" applyFont="1" applyFill="1" applyBorder="1" applyAlignment="1"/>
    <xf numFmtId="0" fontId="33" fillId="3" borderId="9" xfId="3" applyFont="1" applyFill="1" applyBorder="1" applyAlignment="1">
      <alignment horizontal="left" vertical="top"/>
    </xf>
    <xf numFmtId="41" fontId="33" fillId="0" borderId="1" xfId="4" applyFont="1" applyFill="1" applyBorder="1" applyAlignment="1">
      <alignment horizontal="center" vertical="center"/>
    </xf>
    <xf numFmtId="0" fontId="22" fillId="6" borderId="1" xfId="3" quotePrefix="1" applyFont="1" applyFill="1" applyBorder="1" applyAlignment="1">
      <alignment horizontal="center" vertical="center"/>
    </xf>
    <xf numFmtId="0" fontId="10" fillId="0" borderId="2" xfId="3" applyFont="1" applyBorder="1"/>
    <xf numFmtId="164" fontId="4" fillId="0" borderId="1" xfId="3" applyNumberFormat="1" applyBorder="1"/>
    <xf numFmtId="0" fontId="19" fillId="0" borderId="1" xfId="3" applyFont="1" applyBorder="1"/>
    <xf numFmtId="0" fontId="4" fillId="6" borderId="1" xfId="3" quotePrefix="1" applyFill="1" applyBorder="1" applyAlignment="1">
      <alignment horizontal="center"/>
    </xf>
    <xf numFmtId="0" fontId="10" fillId="6" borderId="2" xfId="3" applyFont="1" applyFill="1" applyBorder="1"/>
    <xf numFmtId="0" fontId="36" fillId="3" borderId="0" xfId="0" applyFont="1" applyFill="1"/>
    <xf numFmtId="0" fontId="4" fillId="0" borderId="1" xfId="3" applyBorder="1" applyAlignment="1">
      <alignment horizontal="center"/>
    </xf>
    <xf numFmtId="0" fontId="32" fillId="0" borderId="9" xfId="0" applyFont="1" applyBorder="1"/>
    <xf numFmtId="0" fontId="10" fillId="0" borderId="9" xfId="0" applyFont="1" applyBorder="1" applyAlignment="1">
      <alignment vertical="center"/>
    </xf>
    <xf numFmtId="3" fontId="4" fillId="0" borderId="1" xfId="3" applyNumberFormat="1" applyBorder="1"/>
    <xf numFmtId="0" fontId="10" fillId="4" borderId="2" xfId="3" applyFont="1" applyFill="1" applyBorder="1"/>
    <xf numFmtId="0" fontId="119" fillId="3" borderId="0" xfId="3" applyFont="1" applyFill="1"/>
    <xf numFmtId="0" fontId="119" fillId="3" borderId="0" xfId="3" applyFont="1" applyFill="1" applyAlignment="1">
      <alignment horizontal="center"/>
    </xf>
    <xf numFmtId="0" fontId="119" fillId="3" borderId="0" xfId="3" applyFont="1" applyFill="1" applyAlignment="1">
      <alignment vertical="center"/>
    </xf>
    <xf numFmtId="0" fontId="119" fillId="3" borderId="0" xfId="3" applyFont="1" applyFill="1" applyAlignment="1">
      <alignment horizontal="right"/>
    </xf>
    <xf numFmtId="0" fontId="119" fillId="3" borderId="0" xfId="3" applyFont="1" applyFill="1" applyAlignment="1">
      <alignment horizontal="left"/>
    </xf>
    <xf numFmtId="0" fontId="121" fillId="18" borderId="29" xfId="0" applyFont="1" applyFill="1" applyBorder="1" applyAlignment="1">
      <alignment wrapText="1"/>
    </xf>
    <xf numFmtId="0" fontId="123" fillId="18" borderId="29" xfId="0" applyFont="1" applyFill="1" applyBorder="1" applyAlignment="1">
      <alignment wrapText="1"/>
    </xf>
    <xf numFmtId="0" fontId="125" fillId="0" borderId="29" xfId="0" applyFont="1" applyBorder="1" applyAlignment="1">
      <alignment wrapText="1"/>
    </xf>
    <xf numFmtId="0" fontId="126" fillId="18" borderId="30" xfId="0" applyFont="1" applyFill="1" applyBorder="1" applyAlignment="1">
      <alignment wrapText="1"/>
    </xf>
    <xf numFmtId="0" fontId="126" fillId="18" borderId="29" xfId="0" applyFont="1" applyFill="1" applyBorder="1" applyAlignment="1">
      <alignment wrapText="1"/>
    </xf>
    <xf numFmtId="0" fontId="126" fillId="0" borderId="29" xfId="0" applyFont="1" applyBorder="1" applyAlignment="1">
      <alignment wrapText="1"/>
    </xf>
    <xf numFmtId="3" fontId="127" fillId="18" borderId="29" xfId="0" applyNumberFormat="1" applyFont="1" applyFill="1" applyBorder="1"/>
    <xf numFmtId="0" fontId="126" fillId="0" borderId="30" xfId="0" applyFont="1" applyBorder="1" applyAlignment="1">
      <alignment wrapText="1"/>
    </xf>
    <xf numFmtId="0" fontId="128" fillId="19" borderId="29" xfId="0" applyFont="1" applyFill="1" applyBorder="1"/>
    <xf numFmtId="0" fontId="123" fillId="19" borderId="29" xfId="0" applyFont="1" applyFill="1" applyBorder="1" applyAlignment="1">
      <alignment wrapText="1"/>
    </xf>
    <xf numFmtId="0" fontId="126" fillId="19" borderId="29" xfId="0" applyFont="1" applyFill="1" applyBorder="1" applyAlignment="1">
      <alignment wrapText="1"/>
    </xf>
    <xf numFmtId="0" fontId="129" fillId="0" borderId="29" xfId="0" applyFont="1" applyBorder="1" applyAlignment="1">
      <alignment wrapText="1"/>
    </xf>
    <xf numFmtId="0" fontId="130" fillId="0" borderId="29" xfId="0" applyFont="1" applyBorder="1"/>
    <xf numFmtId="3" fontId="130" fillId="0" borderId="29" xfId="0" applyNumberFormat="1" applyFont="1" applyBorder="1"/>
    <xf numFmtId="0" fontId="131" fillId="0" borderId="29" xfId="0" applyFont="1" applyBorder="1"/>
    <xf numFmtId="0" fontId="127" fillId="19" borderId="29" xfId="0" applyFont="1" applyFill="1" applyBorder="1"/>
    <xf numFmtId="0" fontId="130" fillId="19" borderId="29" xfId="0" applyFont="1" applyFill="1" applyBorder="1"/>
    <xf numFmtId="0" fontId="126" fillId="0" borderId="0" xfId="0" applyFont="1"/>
    <xf numFmtId="0" fontId="47" fillId="0" borderId="9" xfId="0" applyFont="1" applyBorder="1" applyAlignment="1">
      <alignment horizontal="left" vertical="top" wrapText="1"/>
    </xf>
    <xf numFmtId="0" fontId="47" fillId="0" borderId="2" xfId="0" applyFont="1" applyBorder="1" applyAlignment="1">
      <alignment horizontal="left" vertical="top" wrapText="1"/>
    </xf>
    <xf numFmtId="0" fontId="47" fillId="0" borderId="9" xfId="0" applyFont="1" applyBorder="1" applyAlignment="1">
      <alignment horizontal="left" vertical="center"/>
    </xf>
    <xf numFmtId="0" fontId="47" fillId="0" borderId="2" xfId="0" applyFont="1" applyBorder="1" applyAlignment="1">
      <alignment horizontal="left" vertical="center"/>
    </xf>
    <xf numFmtId="0" fontId="41" fillId="4" borderId="9" xfId="3" applyFont="1" applyFill="1" applyBorder="1" applyAlignment="1">
      <alignment horizontal="center"/>
    </xf>
    <xf numFmtId="0" fontId="41" fillId="4" borderId="10" xfId="3" applyFont="1" applyFill="1" applyBorder="1" applyAlignment="1">
      <alignment horizontal="center"/>
    </xf>
    <xf numFmtId="0" fontId="40" fillId="0" borderId="11" xfId="3" applyFont="1" applyBorder="1" applyAlignment="1">
      <alignment horizontal="center"/>
    </xf>
    <xf numFmtId="0" fontId="41" fillId="4" borderId="1" xfId="3" applyFont="1" applyFill="1" applyBorder="1" applyAlignment="1">
      <alignment horizontal="center" vertical="center" wrapText="1"/>
    </xf>
    <xf numFmtId="0" fontId="41" fillId="4" borderId="9" xfId="3" applyFont="1" applyFill="1" applyBorder="1" applyAlignment="1">
      <alignment horizontal="center" vertical="center" wrapText="1"/>
    </xf>
    <xf numFmtId="0" fontId="41" fillId="4" borderId="2" xfId="3" applyFont="1" applyFill="1" applyBorder="1" applyAlignment="1">
      <alignment horizontal="center" vertical="center" wrapText="1"/>
    </xf>
    <xf numFmtId="0" fontId="41" fillId="4" borderId="9" xfId="3" applyFont="1" applyFill="1" applyBorder="1" applyAlignment="1">
      <alignment horizontal="center" vertical="center"/>
    </xf>
    <xf numFmtId="0" fontId="41" fillId="4" borderId="2" xfId="3" applyFont="1" applyFill="1" applyBorder="1" applyAlignment="1">
      <alignment horizontal="center" vertical="center"/>
    </xf>
    <xf numFmtId="0" fontId="4" fillId="0" borderId="9" xfId="3" applyBorder="1" applyAlignment="1">
      <alignment horizontal="left" vertical="center"/>
    </xf>
    <xf numFmtId="0" fontId="4" fillId="0" borderId="2" xfId="3" applyBorder="1" applyAlignment="1">
      <alignment horizontal="left" vertical="center"/>
    </xf>
    <xf numFmtId="0" fontId="4" fillId="0" borderId="0" xfId="3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2" fillId="4" borderId="9" xfId="3" applyFont="1" applyFill="1" applyBorder="1" applyAlignment="1">
      <alignment horizontal="center"/>
    </xf>
    <xf numFmtId="0" fontId="22" fillId="4" borderId="10" xfId="3" applyFont="1" applyFill="1" applyBorder="1" applyAlignment="1">
      <alignment horizontal="center"/>
    </xf>
    <xf numFmtId="164" fontId="4" fillId="5" borderId="0" xfId="3" applyNumberFormat="1" applyFill="1" applyAlignment="1">
      <alignment horizontal="center" wrapText="1"/>
    </xf>
    <xf numFmtId="0" fontId="21" fillId="0" borderId="6" xfId="3" applyFont="1" applyBorder="1" applyAlignment="1">
      <alignment horizontal="center"/>
    </xf>
    <xf numFmtId="0" fontId="21" fillId="0" borderId="0" xfId="3" applyFont="1" applyAlignment="1">
      <alignment horizontal="center"/>
    </xf>
    <xf numFmtId="0" fontId="22" fillId="4" borderId="1" xfId="3" applyFont="1" applyFill="1" applyBorder="1" applyAlignment="1">
      <alignment horizontal="center" vertical="center" wrapText="1"/>
    </xf>
    <xf numFmtId="0" fontId="22" fillId="4" borderId="9" xfId="3" applyFont="1" applyFill="1" applyBorder="1" applyAlignment="1">
      <alignment horizontal="center" vertical="center"/>
    </xf>
    <xf numFmtId="0" fontId="22" fillId="4" borderId="2" xfId="3" applyFont="1" applyFill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8" borderId="0" xfId="0" applyFont="1" applyFill="1" applyAlignment="1">
      <alignment horizontal="center" wrapText="1"/>
    </xf>
    <xf numFmtId="0" fontId="57" fillId="0" borderId="17" xfId="0" applyFont="1" applyBorder="1" applyAlignment="1">
      <alignment horizontal="center"/>
    </xf>
    <xf numFmtId="0" fontId="58" fillId="9" borderId="19" xfId="0" applyFont="1" applyFill="1" applyBorder="1" applyAlignment="1">
      <alignment horizontal="center" vertical="center" wrapText="1"/>
    </xf>
    <xf numFmtId="0" fontId="58" fillId="9" borderId="19" xfId="0" applyFont="1" applyFill="1" applyBorder="1" applyAlignment="1">
      <alignment horizontal="center" vertical="center"/>
    </xf>
    <xf numFmtId="0" fontId="58" fillId="9" borderId="19" xfId="0" applyFont="1" applyFill="1" applyBorder="1" applyAlignment="1">
      <alignment horizontal="center"/>
    </xf>
    <xf numFmtId="0" fontId="4" fillId="0" borderId="0" xfId="3" applyAlignment="1">
      <alignment horizontal="left"/>
    </xf>
    <xf numFmtId="0" fontId="37" fillId="0" borderId="0" xfId="3" applyFont="1" applyAlignment="1">
      <alignment horizontal="center"/>
    </xf>
    <xf numFmtId="0" fontId="47" fillId="0" borderId="9" xfId="11" applyFont="1" applyBorder="1" applyAlignment="1">
      <alignment horizontal="left" vertical="center"/>
    </xf>
    <xf numFmtId="0" fontId="47" fillId="0" borderId="2" xfId="11" applyFont="1" applyBorder="1" applyAlignment="1">
      <alignment horizontal="left" vertical="center"/>
    </xf>
    <xf numFmtId="0" fontId="4" fillId="3" borderId="9" xfId="3" applyFill="1" applyBorder="1" applyAlignment="1">
      <alignment horizontal="left" vertical="center"/>
    </xf>
    <xf numFmtId="0" fontId="4" fillId="3" borderId="2" xfId="3" applyFill="1" applyBorder="1" applyAlignment="1">
      <alignment horizontal="left" vertical="center"/>
    </xf>
    <xf numFmtId="0" fontId="22" fillId="4" borderId="9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 wrapText="1"/>
    </xf>
    <xf numFmtId="2" fontId="4" fillId="0" borderId="9" xfId="3" applyNumberFormat="1" applyBorder="1" applyAlignment="1">
      <alignment horizontal="left" vertical="top"/>
    </xf>
    <xf numFmtId="2" fontId="4" fillId="0" borderId="2" xfId="3" applyNumberFormat="1" applyBorder="1" applyAlignment="1">
      <alignment horizontal="left" vertical="top"/>
    </xf>
    <xf numFmtId="0" fontId="72" fillId="4" borderId="1" xfId="3" applyFont="1" applyFill="1" applyBorder="1" applyAlignment="1">
      <alignment horizontal="center" vertical="center" wrapText="1"/>
    </xf>
    <xf numFmtId="0" fontId="72" fillId="4" borderId="9" xfId="3" applyFont="1" applyFill="1" applyBorder="1" applyAlignment="1">
      <alignment horizontal="center" vertical="center"/>
    </xf>
    <xf numFmtId="0" fontId="72" fillId="4" borderId="2" xfId="3" applyFont="1" applyFill="1" applyBorder="1" applyAlignment="1">
      <alignment horizontal="center" vertical="center"/>
    </xf>
    <xf numFmtId="0" fontId="95" fillId="0" borderId="0" xfId="7" applyFont="1" applyAlignment="1">
      <alignment horizontal="left" vertical="top"/>
    </xf>
    <xf numFmtId="0" fontId="4" fillId="0" borderId="0" xfId="7" applyAlignment="1">
      <alignment horizontal="left" vertical="top"/>
    </xf>
    <xf numFmtId="0" fontId="81" fillId="4" borderId="1" xfId="12" applyFont="1" applyFill="1" applyBorder="1" applyAlignment="1">
      <alignment horizontal="center" vertical="center"/>
    </xf>
    <xf numFmtId="0" fontId="87" fillId="2" borderId="1" xfId="12" applyFont="1" applyFill="1" applyBorder="1" applyAlignment="1">
      <alignment vertical="center"/>
    </xf>
    <xf numFmtId="0" fontId="94" fillId="4" borderId="1" xfId="7" applyFont="1" applyFill="1" applyBorder="1" applyAlignment="1">
      <alignment horizontal="center" vertical="center"/>
    </xf>
    <xf numFmtId="0" fontId="4" fillId="0" borderId="0" xfId="7" applyAlignment="1">
      <alignment horizontal="center"/>
    </xf>
    <xf numFmtId="0" fontId="4" fillId="0" borderId="0" xfId="7" applyAlignment="1">
      <alignment horizontal="left"/>
    </xf>
    <xf numFmtId="0" fontId="22" fillId="0" borderId="6" xfId="3" applyFont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2" fillId="4" borderId="10" xfId="3" applyFont="1" applyFill="1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105" fillId="15" borderId="19" xfId="0" applyFont="1" applyFill="1" applyBorder="1" applyAlignment="1">
      <alignment horizontal="center" vertical="top" wrapText="1"/>
    </xf>
    <xf numFmtId="0" fontId="105" fillId="15" borderId="20" xfId="0" applyFont="1" applyFill="1" applyBorder="1" applyAlignment="1">
      <alignment horizontal="center" vertical="top" wrapText="1"/>
    </xf>
    <xf numFmtId="0" fontId="96" fillId="0" borderId="0" xfId="0" applyFont="1" applyAlignment="1">
      <alignment horizontal="left" vertical="top" wrapText="1" indent="11"/>
    </xf>
    <xf numFmtId="0" fontId="0" fillId="0" borderId="0" xfId="0" applyAlignment="1">
      <alignment horizontal="left" vertical="top" wrapText="1" indent="1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06" fillId="15" borderId="19" xfId="0" applyFont="1" applyFill="1" applyBorder="1" applyAlignment="1">
      <alignment horizontal="left" vertical="top" wrapText="1"/>
    </xf>
    <xf numFmtId="0" fontId="106" fillId="15" borderId="21" xfId="0" applyFont="1" applyFill="1" applyBorder="1" applyAlignment="1">
      <alignment horizontal="left" vertical="top" wrapText="1"/>
    </xf>
    <xf numFmtId="0" fontId="106" fillId="15" borderId="20" xfId="0" applyFont="1" applyFill="1" applyBorder="1" applyAlignment="1">
      <alignment horizontal="left" vertical="top" wrapText="1"/>
    </xf>
    <xf numFmtId="0" fontId="123" fillId="18" borderId="19" xfId="0" applyFont="1" applyFill="1" applyBorder="1" applyAlignment="1">
      <alignment wrapText="1"/>
    </xf>
    <xf numFmtId="0" fontId="123" fillId="18" borderId="21" xfId="0" applyFont="1" applyFill="1" applyBorder="1" applyAlignment="1">
      <alignment wrapText="1"/>
    </xf>
    <xf numFmtId="0" fontId="123" fillId="18" borderId="20" xfId="0" applyFont="1" applyFill="1" applyBorder="1" applyAlignment="1">
      <alignment wrapText="1"/>
    </xf>
    <xf numFmtId="0" fontId="122" fillId="0" borderId="19" xfId="0" applyFont="1" applyBorder="1" applyAlignment="1">
      <alignment wrapText="1"/>
    </xf>
    <xf numFmtId="0" fontId="122" fillId="0" borderId="21" xfId="0" applyFont="1" applyBorder="1" applyAlignment="1">
      <alignment wrapText="1"/>
    </xf>
    <xf numFmtId="0" fontId="122" fillId="0" borderId="20" xfId="0" applyFont="1" applyBorder="1" applyAlignment="1">
      <alignment wrapText="1"/>
    </xf>
    <xf numFmtId="0" fontId="121" fillId="18" borderId="19" xfId="0" applyFont="1" applyFill="1" applyBorder="1" applyAlignment="1">
      <alignment wrapText="1"/>
    </xf>
    <xf numFmtId="0" fontId="121" fillId="18" borderId="20" xfId="0" applyFont="1" applyFill="1" applyBorder="1" applyAlignment="1">
      <alignment wrapText="1"/>
    </xf>
    <xf numFmtId="2" fontId="33" fillId="3" borderId="9" xfId="7" applyNumberFormat="1" applyFont="1" applyFill="1" applyBorder="1" applyAlignment="1">
      <alignment horizontal="left" vertical="top"/>
    </xf>
    <xf numFmtId="2" fontId="33" fillId="3" borderId="2" xfId="7" applyNumberFormat="1" applyFont="1" applyFill="1" applyBorder="1" applyAlignment="1">
      <alignment horizontal="left" vertical="top"/>
    </xf>
    <xf numFmtId="2" fontId="33" fillId="3" borderId="9" xfId="7" applyNumberFormat="1" applyFont="1" applyFill="1" applyBorder="1" applyAlignment="1">
      <alignment horizontal="center" vertical="top"/>
    </xf>
    <xf numFmtId="2" fontId="33" fillId="3" borderId="2" xfId="7" applyNumberFormat="1" applyFont="1" applyFill="1" applyBorder="1" applyAlignment="1">
      <alignment horizontal="center" vertical="top"/>
    </xf>
    <xf numFmtId="0" fontId="22" fillId="4" borderId="9" xfId="7" applyFont="1" applyFill="1" applyBorder="1" applyAlignment="1">
      <alignment horizontal="center"/>
    </xf>
    <xf numFmtId="0" fontId="22" fillId="4" borderId="10" xfId="7" applyFont="1" applyFill="1" applyBorder="1" applyAlignment="1">
      <alignment horizontal="center"/>
    </xf>
    <xf numFmtId="0" fontId="30" fillId="0" borderId="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2" fillId="0" borderId="9" xfId="0" applyFont="1" applyBorder="1" applyAlignment="1">
      <alignment horizontal="left" wrapText="1"/>
    </xf>
    <xf numFmtId="0" fontId="32" fillId="0" borderId="2" xfId="0" applyFont="1" applyBorder="1" applyAlignment="1">
      <alignment horizontal="left" wrapText="1"/>
    </xf>
    <xf numFmtId="0" fontId="4" fillId="0" borderId="9" xfId="7" applyBorder="1" applyAlignment="1">
      <alignment horizontal="left" vertical="center" wrapText="1"/>
    </xf>
    <xf numFmtId="0" fontId="4" fillId="0" borderId="2" xfId="7" applyBorder="1" applyAlignment="1">
      <alignment horizontal="left" vertical="center" wrapText="1"/>
    </xf>
    <xf numFmtId="0" fontId="33" fillId="3" borderId="9" xfId="7" applyFont="1" applyFill="1" applyBorder="1" applyAlignment="1">
      <alignment horizontal="left" vertical="center"/>
    </xf>
    <xf numFmtId="0" fontId="33" fillId="3" borderId="2" xfId="7" applyFont="1" applyFill="1" applyBorder="1" applyAlignment="1">
      <alignment horizontal="left" vertical="center"/>
    </xf>
    <xf numFmtId="0" fontId="4" fillId="0" borderId="9" xfId="7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5" borderId="0" xfId="7" applyFill="1" applyAlignment="1">
      <alignment horizontal="center" wrapText="1"/>
    </xf>
    <xf numFmtId="0" fontId="0" fillId="0" borderId="8" xfId="0" applyBorder="1" applyAlignment="1">
      <alignment horizontal="center"/>
    </xf>
    <xf numFmtId="0" fontId="21" fillId="0" borderId="6" xfId="7" applyFont="1" applyBorder="1" applyAlignment="1">
      <alignment horizontal="center"/>
    </xf>
    <xf numFmtId="0" fontId="21" fillId="0" borderId="0" xfId="7" applyFont="1" applyAlignment="1">
      <alignment horizontal="center"/>
    </xf>
    <xf numFmtId="0" fontId="22" fillId="4" borderId="1" xfId="7" applyFont="1" applyFill="1" applyBorder="1" applyAlignment="1">
      <alignment horizontal="center" vertical="center" wrapText="1"/>
    </xf>
    <xf numFmtId="0" fontId="22" fillId="4" borderId="9" xfId="7" applyFont="1" applyFill="1" applyBorder="1" applyAlignment="1">
      <alignment horizontal="center" vertical="center"/>
    </xf>
    <xf numFmtId="0" fontId="22" fillId="4" borderId="2" xfId="7" applyFont="1" applyFill="1" applyBorder="1" applyAlignment="1">
      <alignment horizontal="center" vertical="center"/>
    </xf>
    <xf numFmtId="0" fontId="32" fillId="0" borderId="9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5" fillId="0" borderId="6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5" fillId="4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right" vertical="top"/>
    </xf>
    <xf numFmtId="0" fontId="6" fillId="0" borderId="0" xfId="3" applyFont="1" applyAlignment="1">
      <alignment horizontal="center"/>
    </xf>
    <xf numFmtId="0" fontId="47" fillId="3" borderId="0" xfId="3" applyFont="1" applyFill="1" applyAlignment="1">
      <alignment horizontal="left"/>
    </xf>
    <xf numFmtId="0" fontId="28" fillId="3" borderId="6" xfId="3" applyFont="1" applyFill="1" applyBorder="1" applyAlignment="1">
      <alignment horizontal="left"/>
    </xf>
    <xf numFmtId="0" fontId="28" fillId="3" borderId="0" xfId="3" applyFont="1" applyFill="1" applyAlignment="1">
      <alignment horizontal="left"/>
    </xf>
    <xf numFmtId="0" fontId="28" fillId="3" borderId="1" xfId="3" applyFont="1" applyFill="1" applyBorder="1" applyAlignment="1">
      <alignment horizontal="left" vertical="center" wrapText="1"/>
    </xf>
    <xf numFmtId="0" fontId="28" fillId="3" borderId="9" xfId="3" applyFont="1" applyFill="1" applyBorder="1" applyAlignment="1">
      <alignment horizontal="left" vertical="center"/>
    </xf>
    <xf numFmtId="0" fontId="28" fillId="3" borderId="2" xfId="3" applyFont="1" applyFill="1" applyBorder="1" applyAlignment="1">
      <alignment horizontal="left" vertical="center"/>
    </xf>
    <xf numFmtId="0" fontId="28" fillId="3" borderId="9" xfId="3" applyFont="1" applyFill="1" applyBorder="1" applyAlignment="1">
      <alignment horizontal="left"/>
    </xf>
    <xf numFmtId="0" fontId="28" fillId="3" borderId="10" xfId="3" applyFont="1" applyFill="1" applyBorder="1" applyAlignment="1">
      <alignment horizontal="left"/>
    </xf>
    <xf numFmtId="0" fontId="23" fillId="4" borderId="1" xfId="3" quotePrefix="1" applyFont="1" applyFill="1" applyBorder="1" applyAlignment="1">
      <alignment horizontal="left"/>
    </xf>
    <xf numFmtId="0" fontId="23" fillId="4" borderId="1" xfId="3" applyFont="1" applyFill="1" applyBorder="1" applyAlignment="1">
      <alignment horizontal="left"/>
    </xf>
    <xf numFmtId="0" fontId="23" fillId="4" borderId="9" xfId="3" applyFont="1" applyFill="1" applyBorder="1" applyAlignment="1">
      <alignment horizontal="left"/>
    </xf>
    <xf numFmtId="0" fontId="4" fillId="3" borderId="9" xfId="3" applyFill="1" applyBorder="1" applyAlignment="1">
      <alignment horizontal="left" vertical="top" wrapText="1"/>
    </xf>
    <xf numFmtId="0" fontId="4" fillId="3" borderId="2" xfId="3" applyFill="1" applyBorder="1" applyAlignment="1">
      <alignment horizontal="left" vertical="top" wrapText="1"/>
    </xf>
    <xf numFmtId="0" fontId="23" fillId="4" borderId="9" xfId="3" applyFont="1" applyFill="1" applyBorder="1" applyAlignment="1">
      <alignment horizontal="center" vertical="center"/>
    </xf>
    <xf numFmtId="0" fontId="23" fillId="4" borderId="10" xfId="3" applyFont="1" applyFill="1" applyBorder="1" applyAlignment="1">
      <alignment horizontal="center" vertical="center"/>
    </xf>
    <xf numFmtId="0" fontId="113" fillId="17" borderId="0" xfId="3" applyFont="1" applyFill="1" applyAlignment="1">
      <alignment horizontal="center" wrapText="1"/>
    </xf>
    <xf numFmtId="0" fontId="21" fillId="0" borderId="11" xfId="3" applyFont="1" applyBorder="1" applyAlignment="1">
      <alignment horizontal="center"/>
    </xf>
    <xf numFmtId="0" fontId="21" fillId="0" borderId="13" xfId="3" applyFont="1" applyBorder="1" applyAlignment="1">
      <alignment horizontal="center"/>
    </xf>
    <xf numFmtId="0" fontId="23" fillId="4" borderId="1" xfId="3" applyFont="1" applyFill="1" applyBorder="1" applyAlignment="1">
      <alignment horizontal="center" vertical="center"/>
    </xf>
    <xf numFmtId="0" fontId="4" fillId="3" borderId="9" xfId="3" applyFill="1" applyBorder="1" applyAlignment="1">
      <alignment horizontal="left" vertical="top"/>
    </xf>
    <xf numFmtId="0" fontId="4" fillId="3" borderId="2" xfId="3" applyFill="1" applyBorder="1" applyAlignment="1">
      <alignment horizontal="left" vertical="top"/>
    </xf>
    <xf numFmtId="0" fontId="116" fillId="3" borderId="9" xfId="0" applyFont="1" applyFill="1" applyBorder="1" applyAlignment="1">
      <alignment horizontal="left" vertical="top" wrapText="1"/>
    </xf>
    <xf numFmtId="0" fontId="116" fillId="3" borderId="2" xfId="0" applyFont="1" applyFill="1" applyBorder="1" applyAlignment="1">
      <alignment horizontal="left" vertical="top" wrapText="1"/>
    </xf>
    <xf numFmtId="0" fontId="55" fillId="0" borderId="0" xfId="0" applyFont="1" applyAlignment="1"/>
    <xf numFmtId="0" fontId="0" fillId="0" borderId="0" xfId="0" applyAlignment="1"/>
    <xf numFmtId="0" fontId="55" fillId="0" borderId="20" xfId="0" applyFont="1" applyBorder="1" applyAlignment="1"/>
    <xf numFmtId="0" fontId="55" fillId="0" borderId="21" xfId="0" applyFont="1" applyBorder="1" applyAlignment="1"/>
  </cellXfs>
  <cellStyles count="15">
    <cellStyle name="Comma [0] 2" xfId="6" xr:uid="{22BDA99A-0E53-45BF-B815-BF79EAFE4472}"/>
    <cellStyle name="Comma [0] 2 2" xfId="14" xr:uid="{1E224F5C-658F-4CF1-B729-D0DA15007EEF}"/>
    <cellStyle name="Comma [0] 3" xfId="4" xr:uid="{629B0914-89E9-4972-A287-1D4201D7ED45}"/>
    <cellStyle name="Comma [0] 3 2" xfId="9" xr:uid="{EAEEC183-990D-4140-8B7B-24CC07926772}"/>
    <cellStyle name="Comma 2 2" xfId="10" xr:uid="{5E26693C-E10E-4665-8402-04451E7B2D08}"/>
    <cellStyle name="Comma 2 2 2" xfId="8" xr:uid="{509E29EB-D46B-4ED9-A89B-C5B3747F0B23}"/>
    <cellStyle name="Currency [0] 2" xfId="5" xr:uid="{83F3BC32-1273-4BF6-B29C-2E8FBCCEEF20}"/>
    <cellStyle name="Koma [0]" xfId="1" builtinId="6"/>
    <cellStyle name="Normal" xfId="0" builtinId="0"/>
    <cellStyle name="Normal 2 2" xfId="2" xr:uid="{BE71F266-1763-46E7-BB54-1C2EFDED763B}"/>
    <cellStyle name="Normal 2 2 2" xfId="13" xr:uid="{A92D81EA-5B5D-410D-A469-39F6FC98F2D9}"/>
    <cellStyle name="Normal 2 3" xfId="11" xr:uid="{F99E6041-DB41-4EFE-81B6-1E732A2A23E8}"/>
    <cellStyle name="Normal 3" xfId="12" xr:uid="{899A7A46-A648-4FC1-BCCF-92AC31D77CE4}"/>
    <cellStyle name="Normal 3 2" xfId="3" xr:uid="{2A037F86-9F36-45C1-8998-13B4EBE725CB}"/>
    <cellStyle name="Normal 3 2 2" xfId="7" xr:uid="{4192A23B-FA3D-40F5-989C-D615A135F49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499D-6C50-42FF-99FB-750138504BBE}">
  <dimension ref="A1:I48"/>
  <sheetViews>
    <sheetView workbookViewId="0">
      <selection sqref="A1:I48"/>
    </sheetView>
  </sheetViews>
  <sheetFormatPr defaultRowHeight="15"/>
  <cols>
    <col min="1" max="1" width="28.42578125" customWidth="1"/>
    <col min="2" max="2" width="20.85546875" customWidth="1"/>
    <col min="4" max="4" width="69.85546875" customWidth="1"/>
    <col min="5" max="5" width="35.7109375" customWidth="1"/>
    <col min="6" max="6" width="33.7109375" customWidth="1"/>
    <col min="7" max="7" width="32" customWidth="1"/>
    <col min="8" max="8" width="35.42578125" customWidth="1"/>
    <col min="9" max="9" width="42.140625" customWidth="1"/>
  </cols>
  <sheetData>
    <row r="1" spans="1:9" ht="15.75">
      <c r="A1" s="218"/>
      <c r="B1" s="219"/>
      <c r="C1" s="218"/>
      <c r="D1" s="218"/>
      <c r="E1" s="220"/>
      <c r="F1" s="218"/>
      <c r="G1" s="221"/>
      <c r="H1" s="218"/>
      <c r="I1" s="221"/>
    </row>
    <row r="2" spans="1:9" ht="26.25">
      <c r="A2" s="218"/>
      <c r="B2" s="219"/>
      <c r="C2" s="218"/>
      <c r="D2" s="218"/>
      <c r="E2" s="222"/>
      <c r="F2" s="218"/>
      <c r="G2" s="221"/>
      <c r="H2" s="218"/>
      <c r="I2" s="221"/>
    </row>
    <row r="3" spans="1:9" ht="15.75">
      <c r="A3" s="218"/>
      <c r="B3" s="219"/>
      <c r="C3" s="218"/>
      <c r="D3" s="218"/>
      <c r="E3" s="223"/>
      <c r="F3" s="218"/>
      <c r="G3" s="221"/>
      <c r="H3" s="218"/>
      <c r="I3" s="221"/>
    </row>
    <row r="4" spans="1:9" ht="15.75">
      <c r="A4" s="218"/>
      <c r="B4" s="219"/>
      <c r="C4" s="218"/>
      <c r="D4" s="218"/>
      <c r="E4" s="220"/>
      <c r="F4" s="218"/>
      <c r="G4" s="221"/>
      <c r="H4" s="218"/>
      <c r="I4" s="221"/>
    </row>
    <row r="5" spans="1:9" ht="18.75">
      <c r="A5" s="224" t="s">
        <v>0</v>
      </c>
      <c r="B5" s="225"/>
      <c r="C5" s="226"/>
      <c r="D5" s="226"/>
      <c r="E5" s="227"/>
      <c r="F5" s="226"/>
      <c r="G5" s="228"/>
      <c r="H5" s="226"/>
      <c r="I5" s="228"/>
    </row>
    <row r="6" spans="1:9" ht="18.75">
      <c r="A6" s="229" t="s">
        <v>1</v>
      </c>
      <c r="B6" s="230"/>
      <c r="C6" s="231" t="s">
        <v>2</v>
      </c>
      <c r="D6" s="231"/>
      <c r="E6" s="232"/>
      <c r="F6" s="231"/>
      <c r="G6" s="233"/>
      <c r="H6" s="231"/>
      <c r="I6" s="233"/>
    </row>
    <row r="7" spans="1:9" ht="18.75">
      <c r="A7" s="234" t="s">
        <v>3</v>
      </c>
      <c r="B7" s="235"/>
      <c r="C7" s="236" t="s">
        <v>4</v>
      </c>
      <c r="D7" s="237"/>
      <c r="E7" s="238"/>
      <c r="F7" s="239"/>
      <c r="G7" s="240"/>
      <c r="H7" s="239"/>
      <c r="I7" s="240"/>
    </row>
    <row r="8" spans="1:9" ht="18.75">
      <c r="A8" s="234" t="s">
        <v>5</v>
      </c>
      <c r="B8" s="230"/>
      <c r="C8" s="241" t="s">
        <v>6</v>
      </c>
      <c r="D8" s="242"/>
      <c r="E8" s="232"/>
      <c r="F8" s="231"/>
      <c r="G8" s="233"/>
      <c r="H8" s="231"/>
      <c r="I8" s="233"/>
    </row>
    <row r="9" spans="1:9" ht="18.75">
      <c r="A9" s="1082"/>
      <c r="B9" s="1082"/>
      <c r="C9" s="1082"/>
      <c r="D9" s="1082"/>
      <c r="E9" s="1082"/>
      <c r="F9" s="1082"/>
      <c r="G9" s="1082"/>
      <c r="H9" s="1082"/>
      <c r="I9" s="1082"/>
    </row>
    <row r="11" spans="1:9" ht="61.5">
      <c r="A11" s="1083" t="s">
        <v>7</v>
      </c>
      <c r="B11" s="1083"/>
      <c r="C11" s="1084" t="s">
        <v>8</v>
      </c>
      <c r="D11" s="1085"/>
      <c r="E11" s="1086" t="s">
        <v>9</v>
      </c>
      <c r="F11" s="1087"/>
      <c r="G11" s="244" t="s">
        <v>10</v>
      </c>
      <c r="H11" s="243" t="s">
        <v>11</v>
      </c>
      <c r="I11" s="243" t="s">
        <v>12</v>
      </c>
    </row>
    <row r="12" spans="1:9" ht="15.75">
      <c r="A12" s="245"/>
      <c r="B12" s="246"/>
      <c r="C12" s="247"/>
      <c r="D12" s="247"/>
      <c r="E12" s="248"/>
      <c r="F12" s="249"/>
      <c r="G12" s="250"/>
      <c r="H12" s="251"/>
      <c r="I12" s="251"/>
    </row>
    <row r="13" spans="1:9" ht="15.75">
      <c r="A13" s="252" t="s">
        <v>13</v>
      </c>
      <c r="B13" s="253"/>
      <c r="C13" s="253"/>
      <c r="D13" s="253"/>
      <c r="E13" s="248"/>
      <c r="F13" s="249"/>
      <c r="G13" s="250"/>
      <c r="H13" s="251"/>
      <c r="I13" s="251"/>
    </row>
    <row r="14" spans="1:9" ht="15.75">
      <c r="A14" s="254"/>
      <c r="B14" s="255" t="s">
        <v>14</v>
      </c>
      <c r="C14" s="256" t="s">
        <v>15</v>
      </c>
      <c r="D14" s="257"/>
      <c r="E14" s="258"/>
      <c r="F14" s="259"/>
      <c r="G14" s="260"/>
      <c r="H14" s="261"/>
      <c r="I14" s="262"/>
    </row>
    <row r="15" spans="1:9" ht="15.75">
      <c r="A15" s="254"/>
      <c r="B15" s="263" t="s">
        <v>16</v>
      </c>
      <c r="C15" s="1088" t="s">
        <v>17</v>
      </c>
      <c r="D15" s="1089"/>
      <c r="E15" s="264">
        <v>2</v>
      </c>
      <c r="F15" s="259" t="s">
        <v>18</v>
      </c>
      <c r="G15" s="265">
        <v>300000</v>
      </c>
      <c r="H15" s="266">
        <f t="shared" ref="H15:H37" si="0">G15*E15</f>
        <v>600000</v>
      </c>
      <c r="I15" s="267"/>
    </row>
    <row r="16" spans="1:9" ht="15.75">
      <c r="A16" s="254"/>
      <c r="B16" s="263" t="s">
        <v>19</v>
      </c>
      <c r="C16" s="268" t="s">
        <v>20</v>
      </c>
      <c r="D16" s="269"/>
      <c r="E16" s="264">
        <v>1</v>
      </c>
      <c r="F16" s="259" t="s">
        <v>18</v>
      </c>
      <c r="G16" s="265">
        <v>250000</v>
      </c>
      <c r="H16" s="266">
        <f t="shared" si="0"/>
        <v>250000</v>
      </c>
      <c r="I16" s="270"/>
    </row>
    <row r="17" spans="1:9" ht="15.75">
      <c r="A17" s="254"/>
      <c r="B17" s="263" t="s">
        <v>21</v>
      </c>
      <c r="C17" s="271" t="s">
        <v>22</v>
      </c>
      <c r="D17" s="269"/>
      <c r="E17" s="264">
        <v>2</v>
      </c>
      <c r="F17" s="259" t="s">
        <v>18</v>
      </c>
      <c r="G17" s="265">
        <v>350000</v>
      </c>
      <c r="H17" s="266">
        <f t="shared" si="0"/>
        <v>700000</v>
      </c>
      <c r="I17" s="270"/>
    </row>
    <row r="18" spans="1:9" ht="15.75">
      <c r="A18" s="254"/>
      <c r="B18" s="255">
        <v>2</v>
      </c>
      <c r="C18" s="256" t="s">
        <v>23</v>
      </c>
      <c r="D18" s="257"/>
      <c r="E18" s="258"/>
      <c r="F18" s="259"/>
      <c r="G18" s="265"/>
      <c r="H18" s="266"/>
      <c r="I18" s="272"/>
    </row>
    <row r="19" spans="1:9" ht="15.75">
      <c r="A19" s="273"/>
      <c r="B19" s="263" t="s">
        <v>24</v>
      </c>
      <c r="C19" s="274" t="s">
        <v>25</v>
      </c>
      <c r="D19" s="275"/>
      <c r="E19" s="258">
        <v>1</v>
      </c>
      <c r="F19" s="259" t="s">
        <v>26</v>
      </c>
      <c r="G19" s="265">
        <v>300000</v>
      </c>
      <c r="H19" s="266">
        <f t="shared" si="0"/>
        <v>300000</v>
      </c>
      <c r="I19" s="272"/>
    </row>
    <row r="20" spans="1:9" ht="15.75">
      <c r="A20" s="273"/>
      <c r="B20" s="263" t="s">
        <v>27</v>
      </c>
      <c r="C20" s="274" t="s">
        <v>28</v>
      </c>
      <c r="D20" s="275"/>
      <c r="E20" s="258">
        <v>1</v>
      </c>
      <c r="F20" s="259" t="s">
        <v>18</v>
      </c>
      <c r="G20" s="265">
        <v>300000</v>
      </c>
      <c r="H20" s="266">
        <f t="shared" si="0"/>
        <v>300000</v>
      </c>
      <c r="I20" s="272"/>
    </row>
    <row r="21" spans="1:9" ht="15.75">
      <c r="A21" s="254"/>
      <c r="B21" s="255">
        <v>3</v>
      </c>
      <c r="C21" s="256" t="s">
        <v>29</v>
      </c>
      <c r="D21" s="257"/>
      <c r="E21" s="258"/>
      <c r="F21" s="259"/>
      <c r="G21" s="265"/>
      <c r="H21" s="266"/>
      <c r="I21" s="272"/>
    </row>
    <row r="22" spans="1:9" ht="15.75">
      <c r="A22" s="273"/>
      <c r="B22" s="263" t="s">
        <v>30</v>
      </c>
      <c r="C22" s="274" t="s">
        <v>31</v>
      </c>
      <c r="D22" s="275"/>
      <c r="E22" s="258">
        <v>12</v>
      </c>
      <c r="F22" s="259" t="s">
        <v>32</v>
      </c>
      <c r="G22" s="265">
        <v>250000</v>
      </c>
      <c r="H22" s="266">
        <f t="shared" si="0"/>
        <v>3000000</v>
      </c>
      <c r="I22" s="272"/>
    </row>
    <row r="23" spans="1:9" ht="15.75">
      <c r="A23" s="273"/>
      <c r="B23" s="263" t="s">
        <v>33</v>
      </c>
      <c r="C23" s="274" t="s">
        <v>34</v>
      </c>
      <c r="D23" s="275"/>
      <c r="E23" s="258">
        <v>12</v>
      </c>
      <c r="F23" s="259" t="s">
        <v>32</v>
      </c>
      <c r="G23" s="265">
        <v>50000</v>
      </c>
      <c r="H23" s="266">
        <f t="shared" si="0"/>
        <v>600000</v>
      </c>
      <c r="I23" s="272"/>
    </row>
    <row r="24" spans="1:9" ht="15.75">
      <c r="A24" s="254"/>
      <c r="B24" s="255">
        <v>4</v>
      </c>
      <c r="C24" s="256" t="s">
        <v>35</v>
      </c>
      <c r="D24" s="257"/>
      <c r="E24" s="258"/>
      <c r="F24" s="259"/>
      <c r="G24" s="265"/>
      <c r="H24" s="266"/>
      <c r="I24" s="272"/>
    </row>
    <row r="25" spans="1:9" ht="15.75">
      <c r="A25" s="273"/>
      <c r="B25" s="263" t="s">
        <v>36</v>
      </c>
      <c r="C25" s="274" t="s">
        <v>37</v>
      </c>
      <c r="D25" s="275"/>
      <c r="E25" s="258">
        <v>24</v>
      </c>
      <c r="F25" s="259" t="s">
        <v>38</v>
      </c>
      <c r="G25" s="265">
        <v>150000</v>
      </c>
      <c r="H25" s="266">
        <f t="shared" si="0"/>
        <v>3600000</v>
      </c>
      <c r="I25" s="272"/>
    </row>
    <row r="26" spans="1:9" ht="15.75">
      <c r="A26" s="273"/>
      <c r="B26" s="263" t="s">
        <v>39</v>
      </c>
      <c r="C26" s="274" t="s">
        <v>40</v>
      </c>
      <c r="D26" s="275"/>
      <c r="E26" s="258">
        <v>20</v>
      </c>
      <c r="F26" s="259" t="s">
        <v>18</v>
      </c>
      <c r="G26" s="265">
        <v>150000</v>
      </c>
      <c r="H26" s="266">
        <f t="shared" si="0"/>
        <v>3000000</v>
      </c>
      <c r="I26" s="261"/>
    </row>
    <row r="27" spans="1:9" ht="15.75">
      <c r="A27" s="273"/>
      <c r="B27" s="263" t="s">
        <v>41</v>
      </c>
      <c r="C27" s="274" t="s">
        <v>42</v>
      </c>
      <c r="D27" s="275"/>
      <c r="E27" s="258">
        <v>1</v>
      </c>
      <c r="F27" s="259" t="s">
        <v>43</v>
      </c>
      <c r="G27" s="265">
        <v>150000</v>
      </c>
      <c r="H27" s="266">
        <v>150000</v>
      </c>
      <c r="I27" s="261"/>
    </row>
    <row r="28" spans="1:9" ht="15.75">
      <c r="A28" s="252" t="s">
        <v>44</v>
      </c>
      <c r="B28" s="276"/>
      <c r="C28" s="271"/>
      <c r="D28" s="269"/>
      <c r="E28" s="264"/>
      <c r="F28" s="259"/>
      <c r="G28" s="265"/>
      <c r="H28" s="266"/>
      <c r="I28" s="277"/>
    </row>
    <row r="29" spans="1:9" ht="15.75">
      <c r="A29" s="254"/>
      <c r="B29" s="255">
        <v>1</v>
      </c>
      <c r="C29" s="256" t="s">
        <v>45</v>
      </c>
      <c r="D29" s="257"/>
      <c r="E29" s="258"/>
      <c r="F29" s="259"/>
      <c r="G29" s="265"/>
      <c r="H29" s="266"/>
      <c r="I29" s="272"/>
    </row>
    <row r="30" spans="1:9" ht="15.75">
      <c r="A30" s="273"/>
      <c r="B30" s="263" t="s">
        <v>46</v>
      </c>
      <c r="C30" s="274" t="s">
        <v>47</v>
      </c>
      <c r="D30" s="275"/>
      <c r="E30" s="258">
        <v>2</v>
      </c>
      <c r="F30" s="259" t="s">
        <v>18</v>
      </c>
      <c r="G30" s="265">
        <v>2000000</v>
      </c>
      <c r="H30" s="266">
        <f t="shared" si="0"/>
        <v>4000000</v>
      </c>
      <c r="I30" s="272"/>
    </row>
    <row r="31" spans="1:9" ht="15.75">
      <c r="A31" s="273"/>
      <c r="B31" s="263" t="s">
        <v>48</v>
      </c>
      <c r="C31" s="274" t="s">
        <v>49</v>
      </c>
      <c r="D31" s="275"/>
      <c r="E31" s="258">
        <v>2</v>
      </c>
      <c r="F31" s="259" t="s">
        <v>18</v>
      </c>
      <c r="G31" s="265">
        <v>500000</v>
      </c>
      <c r="H31" s="266">
        <f t="shared" si="0"/>
        <v>1000000</v>
      </c>
      <c r="I31" s="272"/>
    </row>
    <row r="32" spans="1:9" ht="15.75">
      <c r="A32" s="254"/>
      <c r="B32" s="255">
        <v>2</v>
      </c>
      <c r="C32" s="256" t="s">
        <v>50</v>
      </c>
      <c r="D32" s="257"/>
      <c r="E32" s="258"/>
      <c r="F32" s="259"/>
      <c r="G32" s="265"/>
      <c r="H32" s="266"/>
      <c r="I32" s="272"/>
    </row>
    <row r="33" spans="1:9" ht="15.75">
      <c r="A33" s="273"/>
      <c r="B33" s="263" t="s">
        <v>51</v>
      </c>
      <c r="C33" s="274" t="s">
        <v>52</v>
      </c>
      <c r="D33" s="275"/>
      <c r="E33" s="258">
        <v>2</v>
      </c>
      <c r="F33" s="259" t="s">
        <v>18</v>
      </c>
      <c r="G33" s="265">
        <v>700000</v>
      </c>
      <c r="H33" s="266">
        <f t="shared" ref="H33" si="1">G33*E33</f>
        <v>1400000</v>
      </c>
      <c r="I33" s="272"/>
    </row>
    <row r="34" spans="1:9" ht="15.75">
      <c r="A34" s="273"/>
      <c r="B34" s="263" t="s">
        <v>53</v>
      </c>
      <c r="C34" s="274" t="s">
        <v>54</v>
      </c>
      <c r="D34" s="275"/>
      <c r="E34" s="258">
        <v>2</v>
      </c>
      <c r="F34" s="259" t="s">
        <v>18</v>
      </c>
      <c r="G34" s="265">
        <v>500000</v>
      </c>
      <c r="H34" s="266">
        <f t="shared" si="0"/>
        <v>1000000</v>
      </c>
      <c r="I34" s="272"/>
    </row>
    <row r="35" spans="1:9" ht="15.75">
      <c r="A35" s="254"/>
      <c r="B35" s="255">
        <v>3</v>
      </c>
      <c r="C35" s="256" t="s">
        <v>55</v>
      </c>
      <c r="D35" s="257"/>
      <c r="E35" s="258"/>
      <c r="F35" s="259"/>
      <c r="G35" s="265"/>
      <c r="H35" s="266"/>
      <c r="I35" s="261"/>
    </row>
    <row r="36" spans="1:9" ht="15.75">
      <c r="A36" s="254"/>
      <c r="B36" s="276" t="s">
        <v>56</v>
      </c>
      <c r="C36" s="1076" t="s">
        <v>57</v>
      </c>
      <c r="D36" s="1077"/>
      <c r="E36" s="258">
        <v>1</v>
      </c>
      <c r="F36" s="259" t="s">
        <v>58</v>
      </c>
      <c r="G36" s="265">
        <v>5000000</v>
      </c>
      <c r="H36" s="266">
        <f t="shared" si="0"/>
        <v>5000000</v>
      </c>
      <c r="I36" s="278"/>
    </row>
    <row r="37" spans="1:9" ht="15.75">
      <c r="A37" s="254"/>
      <c r="B37" s="276" t="s">
        <v>59</v>
      </c>
      <c r="C37" s="1076" t="s">
        <v>60</v>
      </c>
      <c r="D37" s="1077"/>
      <c r="E37" s="258">
        <v>1</v>
      </c>
      <c r="F37" s="259" t="s">
        <v>58</v>
      </c>
      <c r="G37" s="265">
        <v>5000000</v>
      </c>
      <c r="H37" s="266">
        <f t="shared" si="0"/>
        <v>5000000</v>
      </c>
      <c r="I37" s="278"/>
    </row>
    <row r="38" spans="1:9" ht="15.75">
      <c r="A38" s="252" t="s">
        <v>61</v>
      </c>
      <c r="B38" s="276"/>
      <c r="C38" s="256"/>
      <c r="D38" s="269"/>
      <c r="E38" s="264"/>
      <c r="F38" s="259"/>
      <c r="G38" s="265"/>
      <c r="H38" s="266"/>
      <c r="I38" s="277"/>
    </row>
    <row r="39" spans="1:9" ht="15.75">
      <c r="A39" s="254"/>
      <c r="B39" s="255">
        <v>1</v>
      </c>
      <c r="C39" s="256" t="s">
        <v>62</v>
      </c>
      <c r="D39" s="257"/>
      <c r="E39" s="258"/>
      <c r="F39" s="259"/>
      <c r="G39" s="265"/>
      <c r="H39" s="266"/>
      <c r="I39" s="261"/>
    </row>
    <row r="40" spans="1:9" ht="15.75">
      <c r="A40" s="279"/>
      <c r="B40" s="263" t="s">
        <v>63</v>
      </c>
      <c r="C40" s="280" t="s">
        <v>64</v>
      </c>
      <c r="D40" s="281"/>
      <c r="E40" s="258">
        <v>1</v>
      </c>
      <c r="F40" s="259" t="s">
        <v>65</v>
      </c>
      <c r="G40" s="265">
        <v>300000</v>
      </c>
      <c r="H40" s="266">
        <f>G40*E40</f>
        <v>300000</v>
      </c>
      <c r="I40" s="261"/>
    </row>
    <row r="41" spans="1:9" ht="15.75">
      <c r="A41" s="282"/>
      <c r="B41" s="263" t="s">
        <v>66</v>
      </c>
      <c r="C41" s="1078" t="s">
        <v>67</v>
      </c>
      <c r="D41" s="1079"/>
      <c r="E41" s="264">
        <v>1</v>
      </c>
      <c r="F41" s="259" t="s">
        <v>68</v>
      </c>
      <c r="G41" s="265">
        <v>2500000</v>
      </c>
      <c r="H41" s="266">
        <f t="shared" ref="H41:H47" si="2">G41*E41</f>
        <v>2500000</v>
      </c>
      <c r="I41" s="283"/>
    </row>
    <row r="42" spans="1:9" ht="15.75">
      <c r="A42" s="282"/>
      <c r="B42" s="263" t="s">
        <v>69</v>
      </c>
      <c r="C42" s="1078" t="s">
        <v>70</v>
      </c>
      <c r="D42" s="1079"/>
      <c r="E42" s="264">
        <v>3</v>
      </c>
      <c r="F42" s="259" t="s">
        <v>71</v>
      </c>
      <c r="G42" s="265">
        <v>40000</v>
      </c>
      <c r="H42" s="266">
        <f t="shared" si="2"/>
        <v>120000</v>
      </c>
      <c r="I42" s="283"/>
    </row>
    <row r="43" spans="1:9" ht="15.75">
      <c r="A43" s="254"/>
      <c r="B43" s="255">
        <v>2</v>
      </c>
      <c r="C43" s="256" t="s">
        <v>72</v>
      </c>
      <c r="D43" s="257"/>
      <c r="E43" s="258"/>
      <c r="F43" s="259"/>
      <c r="G43" s="265"/>
      <c r="H43" s="266"/>
      <c r="I43" s="272"/>
    </row>
    <row r="44" spans="1:9" ht="15.75">
      <c r="A44" s="273"/>
      <c r="B44" s="263" t="s">
        <v>73</v>
      </c>
      <c r="C44" s="274" t="s">
        <v>74</v>
      </c>
      <c r="D44" s="275"/>
      <c r="E44" s="258">
        <v>6</v>
      </c>
      <c r="F44" s="259" t="s">
        <v>71</v>
      </c>
      <c r="G44" s="265">
        <v>5000</v>
      </c>
      <c r="H44" s="266">
        <f t="shared" si="2"/>
        <v>30000</v>
      </c>
      <c r="I44" s="272"/>
    </row>
    <row r="45" spans="1:9" ht="15.75">
      <c r="A45" s="273"/>
      <c r="B45" s="263" t="s">
        <v>75</v>
      </c>
      <c r="C45" s="274" t="s">
        <v>76</v>
      </c>
      <c r="D45" s="275"/>
      <c r="E45" s="258">
        <v>6</v>
      </c>
      <c r="F45" s="259" t="s">
        <v>77</v>
      </c>
      <c r="G45" s="265">
        <v>60000</v>
      </c>
      <c r="H45" s="266">
        <f t="shared" si="2"/>
        <v>360000</v>
      </c>
      <c r="I45" s="272"/>
    </row>
    <row r="46" spans="1:9" ht="15.75">
      <c r="A46" s="284"/>
      <c r="B46" s="263" t="s">
        <v>78</v>
      </c>
      <c r="C46" s="274" t="s">
        <v>79</v>
      </c>
      <c r="D46" s="285"/>
      <c r="E46" s="264">
        <v>2</v>
      </c>
      <c r="F46" s="259" t="s">
        <v>80</v>
      </c>
      <c r="G46" s="265">
        <v>150000</v>
      </c>
      <c r="H46" s="266">
        <f t="shared" si="2"/>
        <v>300000</v>
      </c>
      <c r="I46" s="283"/>
    </row>
    <row r="47" spans="1:9" ht="15.75">
      <c r="A47" s="284"/>
      <c r="B47" s="263" t="s">
        <v>81</v>
      </c>
      <c r="C47" s="274" t="s">
        <v>82</v>
      </c>
      <c r="D47" s="285"/>
      <c r="E47" s="264">
        <v>6</v>
      </c>
      <c r="F47" s="259" t="s">
        <v>83</v>
      </c>
      <c r="G47" s="265">
        <v>330000</v>
      </c>
      <c r="H47" s="266">
        <f t="shared" si="2"/>
        <v>1980000</v>
      </c>
      <c r="I47" s="283"/>
    </row>
    <row r="48" spans="1:9" ht="15.75">
      <c r="A48" s="1080" t="s">
        <v>84</v>
      </c>
      <c r="B48" s="1081"/>
      <c r="C48" s="1081"/>
      <c r="D48" s="286"/>
      <c r="E48" s="287"/>
      <c r="F48" s="288"/>
      <c r="G48" s="289"/>
      <c r="H48" s="289">
        <f>SUM(H15:H47)</f>
        <v>35490000</v>
      </c>
      <c r="I48" s="289">
        <f>SUM(I15:I47)</f>
        <v>0</v>
      </c>
    </row>
  </sheetData>
  <mergeCells count="10">
    <mergeCell ref="C37:D37"/>
    <mergeCell ref="C41:D41"/>
    <mergeCell ref="C42:D42"/>
    <mergeCell ref="A48:C48"/>
    <mergeCell ref="A9:I9"/>
    <mergeCell ref="A11:B11"/>
    <mergeCell ref="C11:D11"/>
    <mergeCell ref="E11:F11"/>
    <mergeCell ref="C15:D15"/>
    <mergeCell ref="C36:D3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9E65-A326-48C9-9A82-E5573F301C8F}">
  <dimension ref="A1:J31"/>
  <sheetViews>
    <sheetView workbookViewId="0">
      <selection activeCell="H6" sqref="H6"/>
    </sheetView>
  </sheetViews>
  <sheetFormatPr defaultRowHeight="15"/>
  <cols>
    <col min="1" max="1" width="36.85546875" customWidth="1"/>
    <col min="2" max="2" width="17.140625" customWidth="1"/>
    <col min="3" max="3" width="27.140625" customWidth="1"/>
    <col min="4" max="4" width="26" customWidth="1"/>
    <col min="5" max="5" width="32.5703125" customWidth="1"/>
    <col min="6" max="7" width="29" customWidth="1"/>
    <col min="8" max="8" width="35.42578125" customWidth="1"/>
    <col min="9" max="9" width="29.42578125" customWidth="1"/>
  </cols>
  <sheetData>
    <row r="1" spans="1:10">
      <c r="A1" s="1147" t="s">
        <v>606</v>
      </c>
      <c r="B1" s="1148"/>
      <c r="C1" s="1148"/>
      <c r="D1" s="1148"/>
      <c r="E1" s="1148"/>
      <c r="F1" s="1148"/>
      <c r="G1" s="1148"/>
      <c r="H1" s="1148"/>
      <c r="I1" s="1148"/>
      <c r="J1" s="1149"/>
    </row>
    <row r="2" spans="1:10" ht="15" customHeight="1">
      <c r="A2" s="1150" t="s">
        <v>7</v>
      </c>
      <c r="B2" s="1151"/>
      <c r="C2" s="1058" t="s">
        <v>607</v>
      </c>
      <c r="D2" s="1145" t="s">
        <v>9</v>
      </c>
      <c r="E2" s="1146"/>
      <c r="F2" s="1059" t="s">
        <v>10</v>
      </c>
      <c r="G2" s="1059" t="s">
        <v>11</v>
      </c>
      <c r="H2" s="1059" t="s">
        <v>89</v>
      </c>
      <c r="I2" s="1059" t="s">
        <v>90</v>
      </c>
      <c r="J2" s="1060" t="s">
        <v>608</v>
      </c>
    </row>
    <row r="3" spans="1:10">
      <c r="A3" s="1061" t="s">
        <v>609</v>
      </c>
      <c r="B3" s="1062" t="s">
        <v>609</v>
      </c>
      <c r="C3" s="1062" t="s">
        <v>609</v>
      </c>
      <c r="D3" s="1062" t="s">
        <v>609</v>
      </c>
      <c r="E3" s="1062" t="s">
        <v>609</v>
      </c>
      <c r="F3" s="1062" t="s">
        <v>609</v>
      </c>
      <c r="G3" s="1062" t="s">
        <v>609</v>
      </c>
      <c r="H3" s="1062" t="s">
        <v>609</v>
      </c>
      <c r="I3" s="1062" t="s">
        <v>609</v>
      </c>
      <c r="J3" s="1063" t="s">
        <v>609</v>
      </c>
    </row>
    <row r="4" spans="1:10">
      <c r="A4" s="1144" t="s">
        <v>13</v>
      </c>
      <c r="B4" s="1145"/>
      <c r="C4" s="1146"/>
      <c r="D4" s="1062" t="s">
        <v>609</v>
      </c>
      <c r="E4" s="1062" t="s">
        <v>609</v>
      </c>
      <c r="F4" s="1062" t="s">
        <v>609</v>
      </c>
      <c r="G4" s="1064">
        <v>28200000</v>
      </c>
      <c r="H4" s="1062" t="s">
        <v>609</v>
      </c>
      <c r="I4" s="1062" t="s">
        <v>609</v>
      </c>
      <c r="J4" s="1063" t="s">
        <v>609</v>
      </c>
    </row>
    <row r="5" spans="1:10" ht="46.5">
      <c r="A5" s="1065" t="s">
        <v>609</v>
      </c>
      <c r="B5" s="1066">
        <v>1</v>
      </c>
      <c r="C5" s="1067" t="s">
        <v>610</v>
      </c>
      <c r="D5" s="1068" t="s">
        <v>609</v>
      </c>
      <c r="E5" s="1068" t="s">
        <v>609</v>
      </c>
      <c r="F5" s="1068" t="s">
        <v>609</v>
      </c>
      <c r="G5" s="1068" t="s">
        <v>609</v>
      </c>
      <c r="H5" s="1068" t="s">
        <v>609</v>
      </c>
      <c r="I5" s="1068" t="s">
        <v>609</v>
      </c>
      <c r="J5" s="1063" t="s">
        <v>609</v>
      </c>
    </row>
    <row r="6" spans="1:10" ht="31.5" customHeight="1">
      <c r="A6" s="1065" t="s">
        <v>609</v>
      </c>
      <c r="B6" s="1069" t="s">
        <v>16</v>
      </c>
      <c r="C6" s="1069" t="s">
        <v>611</v>
      </c>
      <c r="D6" s="1070">
        <v>2</v>
      </c>
      <c r="E6" s="1069" t="s">
        <v>612</v>
      </c>
      <c r="F6" s="1071">
        <v>5000000</v>
      </c>
      <c r="G6" s="1071">
        <v>10000000</v>
      </c>
      <c r="H6" s="1063" t="s">
        <v>609</v>
      </c>
      <c r="I6" s="1063" t="s">
        <v>609</v>
      </c>
      <c r="J6" s="1063" t="s">
        <v>609</v>
      </c>
    </row>
    <row r="7" spans="1:10" ht="49.5" customHeight="1">
      <c r="A7" s="1065" t="s">
        <v>609</v>
      </c>
      <c r="B7" s="1069" t="s">
        <v>19</v>
      </c>
      <c r="C7" s="1069" t="s">
        <v>613</v>
      </c>
      <c r="D7" s="1070">
        <v>2</v>
      </c>
      <c r="E7" s="1069" t="s">
        <v>612</v>
      </c>
      <c r="F7" s="1071">
        <v>7500000</v>
      </c>
      <c r="G7" s="1071">
        <v>15000000</v>
      </c>
      <c r="H7" s="1063" t="s">
        <v>609</v>
      </c>
      <c r="I7" s="1063" t="s">
        <v>609</v>
      </c>
      <c r="J7" s="1063" t="s">
        <v>609</v>
      </c>
    </row>
    <row r="8" spans="1:10" ht="3" customHeight="1">
      <c r="A8" s="1065" t="s">
        <v>609</v>
      </c>
      <c r="B8" s="1069" t="s">
        <v>21</v>
      </c>
      <c r="C8" s="1060" t="s">
        <v>614</v>
      </c>
      <c r="D8" s="1070">
        <v>10</v>
      </c>
      <c r="E8" s="1069" t="s">
        <v>615</v>
      </c>
      <c r="F8" s="1071">
        <v>300000</v>
      </c>
      <c r="G8" s="1071">
        <v>3000000</v>
      </c>
      <c r="H8" s="1063" t="s">
        <v>609</v>
      </c>
      <c r="I8" s="1063" t="s">
        <v>609</v>
      </c>
      <c r="J8" s="1063" t="s">
        <v>609</v>
      </c>
    </row>
    <row r="9" spans="1:10" ht="24" customHeight="1">
      <c r="A9" s="1065" t="s">
        <v>609</v>
      </c>
      <c r="B9" s="1069" t="s">
        <v>97</v>
      </c>
      <c r="C9" s="1060" t="s">
        <v>616</v>
      </c>
      <c r="D9" s="1070">
        <v>2</v>
      </c>
      <c r="E9" s="1063" t="s">
        <v>609</v>
      </c>
      <c r="F9" s="1071">
        <v>100000</v>
      </c>
      <c r="G9" s="1071">
        <v>200000</v>
      </c>
      <c r="H9" s="1063" t="s">
        <v>609</v>
      </c>
      <c r="I9" s="1063" t="s">
        <v>609</v>
      </c>
      <c r="J9" s="1063" t="s">
        <v>609</v>
      </c>
    </row>
    <row r="10" spans="1:10">
      <c r="A10" s="1065" t="s">
        <v>609</v>
      </c>
      <c r="B10" s="1069" t="s">
        <v>99</v>
      </c>
      <c r="C10" s="1063" t="s">
        <v>609</v>
      </c>
      <c r="D10" s="1063" t="s">
        <v>609</v>
      </c>
      <c r="E10" s="1063" t="s">
        <v>609</v>
      </c>
      <c r="F10" s="1063" t="s">
        <v>609</v>
      </c>
      <c r="G10" s="1063" t="s">
        <v>609</v>
      </c>
      <c r="H10" s="1063" t="s">
        <v>609</v>
      </c>
      <c r="I10" s="1063" t="s">
        <v>609</v>
      </c>
      <c r="J10" s="1063" t="s">
        <v>609</v>
      </c>
    </row>
    <row r="11" spans="1:10">
      <c r="A11" s="1144" t="s">
        <v>44</v>
      </c>
      <c r="B11" s="1145"/>
      <c r="C11" s="1146"/>
      <c r="D11" s="1062" t="s">
        <v>609</v>
      </c>
      <c r="E11" s="1062" t="s">
        <v>609</v>
      </c>
      <c r="F11" s="1062" t="s">
        <v>609</v>
      </c>
      <c r="G11" s="1064">
        <v>15000000</v>
      </c>
      <c r="H11" s="1062" t="s">
        <v>609</v>
      </c>
      <c r="I11" s="1062" t="s">
        <v>609</v>
      </c>
      <c r="J11" s="1063" t="s">
        <v>609</v>
      </c>
    </row>
    <row r="12" spans="1:10" ht="23.25">
      <c r="A12" s="1065" t="s">
        <v>609</v>
      </c>
      <c r="B12" s="1066">
        <v>1</v>
      </c>
      <c r="C12" s="1067" t="s">
        <v>247</v>
      </c>
      <c r="D12" s="1068" t="s">
        <v>609</v>
      </c>
      <c r="E12" s="1068" t="s">
        <v>609</v>
      </c>
      <c r="F12" s="1068" t="s">
        <v>609</v>
      </c>
      <c r="G12" s="1068" t="s">
        <v>609</v>
      </c>
      <c r="H12" s="1068" t="s">
        <v>609</v>
      </c>
      <c r="I12" s="1068" t="s">
        <v>609</v>
      </c>
      <c r="J12" s="1063" t="s">
        <v>609</v>
      </c>
    </row>
    <row r="13" spans="1:10" ht="36" customHeight="1">
      <c r="A13" s="1065" t="s">
        <v>609</v>
      </c>
      <c r="B13" s="1069" t="s">
        <v>46</v>
      </c>
      <c r="C13" s="1060" t="s">
        <v>617</v>
      </c>
      <c r="D13" s="1072">
        <v>1</v>
      </c>
      <c r="E13" s="1069" t="s">
        <v>618</v>
      </c>
      <c r="F13" s="1071">
        <v>5000000</v>
      </c>
      <c r="G13" s="1071">
        <v>5000000</v>
      </c>
      <c r="H13" s="1063" t="s">
        <v>609</v>
      </c>
      <c r="I13" s="1063" t="s">
        <v>609</v>
      </c>
      <c r="J13" s="1063" t="s">
        <v>609</v>
      </c>
    </row>
    <row r="14" spans="1:10" ht="45" customHeight="1">
      <c r="A14" s="1065" t="s">
        <v>609</v>
      </c>
      <c r="B14" s="1069" t="s">
        <v>48</v>
      </c>
      <c r="C14" s="1069" t="s">
        <v>619</v>
      </c>
      <c r="D14" s="1072">
        <v>1</v>
      </c>
      <c r="E14" s="1069" t="s">
        <v>618</v>
      </c>
      <c r="F14" s="1071">
        <v>5000000</v>
      </c>
      <c r="G14" s="1071">
        <v>5000000</v>
      </c>
      <c r="H14" s="1063" t="s">
        <v>609</v>
      </c>
      <c r="I14" s="1063" t="s">
        <v>609</v>
      </c>
      <c r="J14" s="1063" t="s">
        <v>609</v>
      </c>
    </row>
    <row r="15" spans="1:10" ht="54" customHeight="1">
      <c r="A15" s="1065" t="s">
        <v>609</v>
      </c>
      <c r="B15" s="1069" t="s">
        <v>140</v>
      </c>
      <c r="C15" s="1069" t="s">
        <v>620</v>
      </c>
      <c r="D15" s="1072">
        <v>1</v>
      </c>
      <c r="E15" s="1069" t="s">
        <v>612</v>
      </c>
      <c r="F15" s="1071">
        <v>5000000</v>
      </c>
      <c r="G15" s="1071">
        <v>5000000</v>
      </c>
      <c r="H15" s="1063" t="s">
        <v>609</v>
      </c>
      <c r="I15" s="1063" t="s">
        <v>609</v>
      </c>
      <c r="J15" s="1063" t="s">
        <v>609</v>
      </c>
    </row>
    <row r="16" spans="1:10">
      <c r="A16" s="1144" t="s">
        <v>621</v>
      </c>
      <c r="B16" s="1145"/>
      <c r="C16" s="1146"/>
      <c r="D16" s="1062" t="s">
        <v>609</v>
      </c>
      <c r="E16" s="1062" t="s">
        <v>609</v>
      </c>
      <c r="F16" s="1062" t="s">
        <v>609</v>
      </c>
      <c r="G16" s="1064">
        <v>21500000</v>
      </c>
      <c r="H16" s="1062" t="s">
        <v>609</v>
      </c>
      <c r="I16" s="1062" t="s">
        <v>609</v>
      </c>
      <c r="J16" s="1063" t="s">
        <v>609</v>
      </c>
    </row>
    <row r="17" spans="1:10">
      <c r="A17" s="1065" t="s">
        <v>609</v>
      </c>
      <c r="B17" s="1073">
        <v>1</v>
      </c>
      <c r="C17" s="1067" t="s">
        <v>146</v>
      </c>
      <c r="D17" s="1068" t="s">
        <v>609</v>
      </c>
      <c r="E17" s="1068" t="s">
        <v>609</v>
      </c>
      <c r="F17" s="1068" t="s">
        <v>609</v>
      </c>
      <c r="G17" s="1068" t="s">
        <v>609</v>
      </c>
      <c r="H17" s="1068" t="s">
        <v>609</v>
      </c>
      <c r="I17" s="1068" t="s">
        <v>609</v>
      </c>
      <c r="J17" s="1063" t="s">
        <v>609</v>
      </c>
    </row>
    <row r="18" spans="1:10" ht="23.25" customHeight="1">
      <c r="A18" s="1065" t="s">
        <v>609</v>
      </c>
      <c r="B18" s="1069" t="s">
        <v>63</v>
      </c>
      <c r="C18" s="1069" t="s">
        <v>622</v>
      </c>
      <c r="D18" s="1070">
        <v>2</v>
      </c>
      <c r="E18" s="1069" t="s">
        <v>612</v>
      </c>
      <c r="F18" s="1071">
        <v>500000</v>
      </c>
      <c r="G18" s="1071">
        <v>1000000</v>
      </c>
      <c r="H18" s="1063" t="s">
        <v>609</v>
      </c>
      <c r="I18" s="1063" t="s">
        <v>609</v>
      </c>
      <c r="J18" s="1063" t="s">
        <v>609</v>
      </c>
    </row>
    <row r="19" spans="1:10" ht="35.25" customHeight="1">
      <c r="A19" s="1065" t="s">
        <v>609</v>
      </c>
      <c r="B19" s="1069" t="s">
        <v>66</v>
      </c>
      <c r="C19" s="1060" t="s">
        <v>623</v>
      </c>
      <c r="D19" s="1070">
        <v>5</v>
      </c>
      <c r="E19" s="1069" t="s">
        <v>615</v>
      </c>
      <c r="F19" s="1071">
        <v>500000</v>
      </c>
      <c r="G19" s="1071">
        <v>2500000</v>
      </c>
      <c r="H19" s="1063" t="s">
        <v>609</v>
      </c>
      <c r="I19" s="1063" t="s">
        <v>609</v>
      </c>
      <c r="J19" s="1063" t="s">
        <v>609</v>
      </c>
    </row>
    <row r="20" spans="1:10">
      <c r="A20" s="1065" t="s">
        <v>609</v>
      </c>
      <c r="B20" s="1069" t="s">
        <v>69</v>
      </c>
      <c r="C20" s="1069" t="s">
        <v>624</v>
      </c>
      <c r="D20" s="1070">
        <v>1</v>
      </c>
      <c r="E20" s="1069" t="s">
        <v>625</v>
      </c>
      <c r="F20" s="1071">
        <v>5000000</v>
      </c>
      <c r="G20" s="1071">
        <v>5000000</v>
      </c>
      <c r="H20" s="1063" t="s">
        <v>609</v>
      </c>
      <c r="I20" s="1063" t="s">
        <v>609</v>
      </c>
      <c r="J20" s="1063" t="s">
        <v>609</v>
      </c>
    </row>
    <row r="21" spans="1:10" ht="16.5" customHeight="1">
      <c r="A21" s="1065" t="s">
        <v>609</v>
      </c>
      <c r="B21" s="1069" t="s">
        <v>204</v>
      </c>
      <c r="C21" s="1060" t="s">
        <v>626</v>
      </c>
      <c r="D21" s="1070">
        <v>1</v>
      </c>
      <c r="E21" s="1063" t="s">
        <v>609</v>
      </c>
      <c r="F21" s="1071">
        <v>2000000</v>
      </c>
      <c r="G21" s="1071">
        <v>2000000</v>
      </c>
      <c r="H21" s="1063" t="s">
        <v>609</v>
      </c>
      <c r="I21" s="1063" t="s">
        <v>609</v>
      </c>
      <c r="J21" s="1063" t="s">
        <v>609</v>
      </c>
    </row>
    <row r="22" spans="1:10" ht="23.25">
      <c r="A22" s="1065" t="s">
        <v>609</v>
      </c>
      <c r="B22" s="1069" t="s">
        <v>207</v>
      </c>
      <c r="C22" s="1060" t="s">
        <v>627</v>
      </c>
      <c r="D22" s="1070">
        <v>1</v>
      </c>
      <c r="E22" s="1063" t="s">
        <v>609</v>
      </c>
      <c r="F22" s="1071">
        <v>1000000</v>
      </c>
      <c r="G22" s="1071">
        <v>1000000</v>
      </c>
      <c r="H22" s="1063" t="s">
        <v>609</v>
      </c>
      <c r="I22" s="1063" t="s">
        <v>609</v>
      </c>
      <c r="J22" s="1063" t="s">
        <v>609</v>
      </c>
    </row>
    <row r="23" spans="1:10">
      <c r="A23" s="1065" t="s">
        <v>609</v>
      </c>
      <c r="B23" s="1074">
        <v>2</v>
      </c>
      <c r="C23" s="1067" t="s">
        <v>147</v>
      </c>
      <c r="D23" s="1068" t="s">
        <v>609</v>
      </c>
      <c r="E23" s="1068" t="s">
        <v>609</v>
      </c>
      <c r="F23" s="1068" t="s">
        <v>609</v>
      </c>
      <c r="G23" s="1068" t="s">
        <v>609</v>
      </c>
      <c r="H23" s="1068" t="s">
        <v>609</v>
      </c>
      <c r="I23" s="1068" t="s">
        <v>609</v>
      </c>
      <c r="J23" s="1063" t="s">
        <v>609</v>
      </c>
    </row>
    <row r="24" spans="1:10" ht="40.5">
      <c r="A24" s="1065" t="s">
        <v>609</v>
      </c>
      <c r="B24" s="1069" t="s">
        <v>73</v>
      </c>
      <c r="C24" s="1069" t="s">
        <v>628</v>
      </c>
      <c r="D24" s="1070">
        <v>1</v>
      </c>
      <c r="E24" s="1069" t="s">
        <v>71</v>
      </c>
      <c r="F24" s="1071">
        <v>2000000</v>
      </c>
      <c r="G24" s="1071">
        <v>2000000</v>
      </c>
      <c r="H24" s="1063" t="s">
        <v>609</v>
      </c>
      <c r="I24" s="1063" t="s">
        <v>609</v>
      </c>
      <c r="J24" s="1063" t="s">
        <v>609</v>
      </c>
    </row>
    <row r="25" spans="1:10">
      <c r="A25" s="1065" t="s">
        <v>609</v>
      </c>
      <c r="B25" s="1063" t="s">
        <v>609</v>
      </c>
      <c r="C25" s="1063" t="s">
        <v>609</v>
      </c>
      <c r="D25" s="1063" t="s">
        <v>609</v>
      </c>
      <c r="E25" s="1063" t="s">
        <v>609</v>
      </c>
      <c r="F25" s="1063" t="s">
        <v>609</v>
      </c>
      <c r="G25" s="1063" t="s">
        <v>609</v>
      </c>
      <c r="H25" s="1063" t="s">
        <v>609</v>
      </c>
      <c r="I25" s="1063" t="s">
        <v>609</v>
      </c>
      <c r="J25" s="1063" t="s">
        <v>609</v>
      </c>
    </row>
    <row r="26" spans="1:10" ht="23.25">
      <c r="A26" s="1065" t="s">
        <v>609</v>
      </c>
      <c r="B26" s="1074">
        <v>3</v>
      </c>
      <c r="C26" s="1067" t="s">
        <v>148</v>
      </c>
      <c r="D26" s="1068" t="s">
        <v>609</v>
      </c>
      <c r="E26" s="1068" t="s">
        <v>609</v>
      </c>
      <c r="F26" s="1068" t="s">
        <v>609</v>
      </c>
      <c r="G26" s="1068" t="s">
        <v>609</v>
      </c>
      <c r="H26" s="1068" t="s">
        <v>609</v>
      </c>
      <c r="I26" s="1068" t="s">
        <v>609</v>
      </c>
      <c r="J26" s="1063" t="s">
        <v>609</v>
      </c>
    </row>
    <row r="27" spans="1:10" ht="19.5" customHeight="1">
      <c r="A27" s="1065" t="s">
        <v>609</v>
      </c>
      <c r="B27" s="1069" t="s">
        <v>218</v>
      </c>
      <c r="C27" s="1069" t="s">
        <v>629</v>
      </c>
      <c r="D27" s="1070">
        <v>1</v>
      </c>
      <c r="E27" s="1069" t="s">
        <v>612</v>
      </c>
      <c r="F27" s="1071">
        <v>2000000</v>
      </c>
      <c r="G27" s="1071">
        <v>2000000</v>
      </c>
      <c r="H27" s="1063" t="s">
        <v>609</v>
      </c>
      <c r="I27" s="1063" t="s">
        <v>609</v>
      </c>
      <c r="J27" s="1063" t="s">
        <v>609</v>
      </c>
    </row>
    <row r="28" spans="1:10">
      <c r="A28" s="1065" t="s">
        <v>609</v>
      </c>
      <c r="B28" s="1069" t="s">
        <v>221</v>
      </c>
      <c r="C28" s="1060" t="s">
        <v>630</v>
      </c>
      <c r="D28" s="1070">
        <v>1</v>
      </c>
      <c r="E28" s="1063" t="s">
        <v>609</v>
      </c>
      <c r="F28" s="1071">
        <v>6000000</v>
      </c>
      <c r="G28" s="1071">
        <v>6000000</v>
      </c>
      <c r="H28" s="1063" t="s">
        <v>609</v>
      </c>
      <c r="I28" s="1063" t="s">
        <v>609</v>
      </c>
      <c r="J28" s="1063" t="s">
        <v>609</v>
      </c>
    </row>
    <row r="29" spans="1:10" ht="23.25">
      <c r="A29" s="1065" t="s">
        <v>609</v>
      </c>
      <c r="B29" s="1069" t="s">
        <v>223</v>
      </c>
      <c r="C29" s="1060" t="s">
        <v>631</v>
      </c>
      <c r="D29" s="1070">
        <v>1</v>
      </c>
      <c r="E29" s="1063" t="s">
        <v>609</v>
      </c>
      <c r="F29" s="1071">
        <v>500000</v>
      </c>
      <c r="G29" s="1063" t="s">
        <v>609</v>
      </c>
      <c r="H29" s="1063" t="s">
        <v>609</v>
      </c>
      <c r="I29" s="1063" t="s">
        <v>609</v>
      </c>
      <c r="J29" s="1063" t="s">
        <v>609</v>
      </c>
    </row>
    <row r="30" spans="1:10">
      <c r="A30" s="1144" t="s">
        <v>84</v>
      </c>
      <c r="B30" s="1145"/>
      <c r="C30" s="1146"/>
      <c r="D30" s="1062" t="s">
        <v>609</v>
      </c>
      <c r="E30" s="1062" t="s">
        <v>609</v>
      </c>
      <c r="F30" s="1062" t="s">
        <v>609</v>
      </c>
      <c r="G30" s="1064">
        <v>64700000</v>
      </c>
      <c r="H30" s="1062" t="s">
        <v>609</v>
      </c>
      <c r="I30" s="1062" t="s">
        <v>609</v>
      </c>
      <c r="J30" s="1063" t="s">
        <v>609</v>
      </c>
    </row>
    <row r="31" spans="1:10">
      <c r="A31" s="1075"/>
      <c r="B31" s="1075"/>
      <c r="C31" s="1075"/>
      <c r="D31" s="1075"/>
      <c r="E31" s="1075"/>
      <c r="F31" s="1075"/>
      <c r="G31" s="1075"/>
      <c r="H31" s="1075"/>
      <c r="I31" s="1075"/>
      <c r="J31" s="1075"/>
    </row>
  </sheetData>
  <mergeCells count="7">
    <mergeCell ref="A30:C30"/>
    <mergeCell ref="A1:J1"/>
    <mergeCell ref="A2:B2"/>
    <mergeCell ref="D2:E2"/>
    <mergeCell ref="A4:C4"/>
    <mergeCell ref="A11:C11"/>
    <mergeCell ref="A16:C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workbookViewId="0">
      <selection activeCell="L3" sqref="L3"/>
    </sheetView>
  </sheetViews>
  <sheetFormatPr defaultRowHeight="15"/>
  <cols>
    <col min="1" max="1" width="23.7109375" customWidth="1"/>
    <col min="2" max="2" width="18.85546875" customWidth="1"/>
    <col min="3" max="3" width="36.140625" customWidth="1"/>
    <col min="4" max="4" width="45.7109375" customWidth="1"/>
    <col min="6" max="6" width="17.5703125" customWidth="1"/>
    <col min="7" max="7" width="18.85546875" customWidth="1"/>
    <col min="8" max="8" width="20" customWidth="1"/>
    <col min="9" max="9" width="27.7109375" customWidth="1"/>
    <col min="10" max="10" width="35.140625" customWidth="1"/>
    <col min="13" max="13" width="16.85546875" customWidth="1"/>
    <col min="14" max="14" width="39.85546875" customWidth="1"/>
    <col min="15" max="15" width="30.5703125" customWidth="1"/>
    <col min="16" max="16" width="16.28515625" customWidth="1"/>
    <col min="18" max="18" width="20.7109375" customWidth="1"/>
    <col min="19" max="19" width="13.7109375" customWidth="1"/>
    <col min="20" max="20" width="16.85546875" customWidth="1"/>
  </cols>
  <sheetData>
    <row r="1" spans="1:20" ht="15.75">
      <c r="A1" s="75"/>
      <c r="B1" s="76"/>
      <c r="C1" s="75"/>
      <c r="D1" s="75"/>
      <c r="E1" s="77"/>
      <c r="F1" s="75"/>
      <c r="G1" s="78"/>
      <c r="H1" s="79"/>
      <c r="I1" s="80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26.25">
      <c r="A2" s="75"/>
      <c r="B2" s="76"/>
      <c r="C2" s="75"/>
      <c r="D2" s="75"/>
      <c r="E2" s="81"/>
      <c r="F2" s="75"/>
      <c r="G2" s="78"/>
      <c r="H2" s="79"/>
      <c r="I2" s="1170" t="s">
        <v>85</v>
      </c>
      <c r="J2" s="1170"/>
      <c r="K2" s="75"/>
      <c r="L2" s="82"/>
      <c r="M2" s="82"/>
      <c r="N2" s="82"/>
      <c r="O2" s="75"/>
      <c r="P2" s="75"/>
      <c r="Q2" s="75"/>
      <c r="R2" s="75"/>
      <c r="S2" s="75"/>
      <c r="T2" s="75"/>
    </row>
    <row r="3" spans="1:20" ht="15.75">
      <c r="A3" s="75"/>
      <c r="B3" s="76"/>
      <c r="C3" s="75"/>
      <c r="D3" s="75"/>
      <c r="E3" s="83"/>
      <c r="F3" s="75"/>
      <c r="G3" s="78"/>
      <c r="H3" s="79"/>
      <c r="I3" s="1170"/>
      <c r="J3" s="1170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5.75">
      <c r="A4" s="75"/>
      <c r="B4" s="76"/>
      <c r="C4" s="75"/>
      <c r="D4" s="75"/>
      <c r="E4" s="83"/>
      <c r="F4" s="75"/>
      <c r="G4" s="78"/>
      <c r="H4" s="79"/>
      <c r="I4" s="80"/>
      <c r="J4" s="75"/>
      <c r="K4" s="75"/>
      <c r="L4" s="75"/>
      <c r="M4" s="1171" t="s">
        <v>632</v>
      </c>
      <c r="N4" s="1171"/>
      <c r="O4" s="1171"/>
      <c r="P4" s="1171"/>
      <c r="Q4" s="1171"/>
      <c r="R4" s="1171"/>
      <c r="S4" s="75"/>
      <c r="T4" s="75"/>
    </row>
    <row r="5" spans="1:20" ht="15.75">
      <c r="A5" s="75"/>
      <c r="B5" s="76"/>
      <c r="C5" s="75"/>
      <c r="D5" s="75"/>
      <c r="E5" s="84"/>
      <c r="F5" s="75"/>
      <c r="G5" s="78"/>
      <c r="H5" s="79"/>
      <c r="I5" s="80"/>
      <c r="J5" s="75"/>
      <c r="K5" s="75"/>
      <c r="L5" s="75"/>
      <c r="M5" s="85" t="s">
        <v>315</v>
      </c>
      <c r="N5" s="85" t="s">
        <v>633</v>
      </c>
      <c r="O5" s="85" t="s">
        <v>634</v>
      </c>
      <c r="P5" s="85" t="s">
        <v>38</v>
      </c>
      <c r="Q5" s="85" t="s">
        <v>635</v>
      </c>
      <c r="R5" s="85" t="s">
        <v>636</v>
      </c>
      <c r="S5" s="75"/>
      <c r="T5" s="75"/>
    </row>
    <row r="6" spans="1:20" ht="15.75">
      <c r="A6" s="75"/>
      <c r="B6" s="76"/>
      <c r="C6" s="75"/>
      <c r="D6" s="75"/>
      <c r="E6" s="77"/>
      <c r="F6" s="75"/>
      <c r="G6" s="78"/>
      <c r="H6" s="79"/>
      <c r="I6" s="80"/>
      <c r="J6" s="75"/>
      <c r="K6" s="75"/>
      <c r="L6" s="75"/>
      <c r="M6" s="85" t="s">
        <v>637</v>
      </c>
      <c r="N6" s="86" t="s">
        <v>638</v>
      </c>
      <c r="O6" s="87">
        <v>250000</v>
      </c>
      <c r="P6" s="85">
        <v>7</v>
      </c>
      <c r="Q6" s="85">
        <v>3</v>
      </c>
      <c r="R6" s="88">
        <f>O6*P6*Q6</f>
        <v>5250000</v>
      </c>
      <c r="S6" s="75"/>
      <c r="T6" s="75"/>
    </row>
    <row r="7" spans="1:20" ht="18.75">
      <c r="A7" s="89" t="s">
        <v>0</v>
      </c>
      <c r="B7" s="90"/>
      <c r="C7" s="91"/>
      <c r="D7" s="91"/>
      <c r="E7" s="92"/>
      <c r="F7" s="91"/>
      <c r="G7" s="93"/>
      <c r="H7" s="94"/>
      <c r="I7" s="95"/>
      <c r="J7" s="96"/>
      <c r="K7" s="75"/>
      <c r="L7" s="75"/>
      <c r="M7" s="85" t="s">
        <v>637</v>
      </c>
      <c r="N7" s="86" t="s">
        <v>639</v>
      </c>
      <c r="O7" s="87">
        <v>250000</v>
      </c>
      <c r="P7" s="85">
        <v>7</v>
      </c>
      <c r="Q7" s="85">
        <v>3</v>
      </c>
      <c r="R7" s="88">
        <f t="shared" ref="R7:R10" si="0">O7*P7*Q7</f>
        <v>5250000</v>
      </c>
      <c r="S7" s="75"/>
      <c r="T7" s="75"/>
    </row>
    <row r="8" spans="1:20" ht="18.75">
      <c r="A8" s="97" t="s">
        <v>1</v>
      </c>
      <c r="B8" s="98"/>
      <c r="C8" s="99" t="s">
        <v>2</v>
      </c>
      <c r="D8" s="99"/>
      <c r="E8" s="100"/>
      <c r="F8" s="99"/>
      <c r="G8" s="101"/>
      <c r="H8" s="102"/>
      <c r="I8" s="103"/>
      <c r="J8" s="104"/>
      <c r="K8" s="75"/>
      <c r="L8" s="75"/>
      <c r="M8" s="85" t="s">
        <v>637</v>
      </c>
      <c r="N8" s="86" t="s">
        <v>640</v>
      </c>
      <c r="O8" s="87">
        <v>250000</v>
      </c>
      <c r="P8" s="85">
        <v>7</v>
      </c>
      <c r="Q8" s="85">
        <v>3</v>
      </c>
      <c r="R8" s="88">
        <f t="shared" si="0"/>
        <v>5250000</v>
      </c>
      <c r="S8" s="75"/>
      <c r="T8" s="75"/>
    </row>
    <row r="9" spans="1:20" ht="81">
      <c r="A9" s="105" t="s">
        <v>3</v>
      </c>
      <c r="B9" s="106"/>
      <c r="C9" s="107" t="s">
        <v>641</v>
      </c>
      <c r="D9" s="107"/>
      <c r="E9" s="108"/>
      <c r="F9" s="107"/>
      <c r="G9" s="109"/>
      <c r="H9" s="110"/>
      <c r="I9" s="111"/>
      <c r="J9" s="112"/>
      <c r="K9" s="113"/>
      <c r="L9" s="113"/>
      <c r="M9" s="85" t="s">
        <v>637</v>
      </c>
      <c r="N9" s="114" t="s">
        <v>642</v>
      </c>
      <c r="O9" s="87">
        <v>250000</v>
      </c>
      <c r="P9" s="85">
        <v>7</v>
      </c>
      <c r="Q9" s="85">
        <v>3</v>
      </c>
      <c r="R9" s="88">
        <f t="shared" si="0"/>
        <v>5250000</v>
      </c>
      <c r="S9" s="113"/>
      <c r="T9" s="113"/>
    </row>
    <row r="10" spans="1:20" ht="18.75">
      <c r="A10" s="105" t="s">
        <v>87</v>
      </c>
      <c r="B10" s="98"/>
      <c r="C10" s="115" t="s">
        <v>643</v>
      </c>
      <c r="D10" s="115"/>
      <c r="E10" s="100"/>
      <c r="F10" s="99"/>
      <c r="G10" s="101"/>
      <c r="H10" s="102"/>
      <c r="I10" s="103"/>
      <c r="J10" s="104"/>
      <c r="K10" s="75"/>
      <c r="L10" s="75"/>
      <c r="M10" s="85" t="s">
        <v>637</v>
      </c>
      <c r="N10" s="85" t="s">
        <v>644</v>
      </c>
      <c r="O10" s="87">
        <v>250000</v>
      </c>
      <c r="P10" s="85">
        <v>7</v>
      </c>
      <c r="Q10" s="85">
        <v>4</v>
      </c>
      <c r="R10" s="88">
        <f t="shared" si="0"/>
        <v>7000000</v>
      </c>
      <c r="S10" s="75"/>
      <c r="T10" s="75"/>
    </row>
    <row r="11" spans="1:20" ht="18.75">
      <c r="A11" s="1172"/>
      <c r="B11" s="1173"/>
      <c r="C11" s="1173"/>
      <c r="D11" s="1173"/>
      <c r="E11" s="1173"/>
      <c r="F11" s="1173"/>
      <c r="G11" s="1173"/>
      <c r="H11" s="1173"/>
      <c r="I11" s="1173"/>
      <c r="J11" s="116"/>
      <c r="K11" s="75"/>
      <c r="L11" s="75"/>
      <c r="M11" s="117" t="s">
        <v>636</v>
      </c>
      <c r="N11" s="118"/>
      <c r="O11" s="118"/>
      <c r="P11" s="118"/>
      <c r="Q11" s="119"/>
      <c r="R11" s="88">
        <f>SUM(R6:R10)</f>
        <v>28000000</v>
      </c>
      <c r="S11" s="75"/>
      <c r="T11" s="75"/>
    </row>
    <row r="12" spans="1:20" ht="48.75">
      <c r="A12" s="1174" t="s">
        <v>7</v>
      </c>
      <c r="B12" s="1174"/>
      <c r="C12" s="121" t="s">
        <v>8</v>
      </c>
      <c r="D12" s="122"/>
      <c r="E12" s="1175" t="s">
        <v>9</v>
      </c>
      <c r="F12" s="1176"/>
      <c r="G12" s="123" t="s">
        <v>10</v>
      </c>
      <c r="H12" s="120" t="s">
        <v>11</v>
      </c>
      <c r="I12" s="123" t="s">
        <v>645</v>
      </c>
      <c r="J12" s="124" t="s">
        <v>90</v>
      </c>
      <c r="K12" s="75"/>
      <c r="L12" s="75"/>
      <c r="M12" s="125"/>
      <c r="N12" s="125"/>
      <c r="O12" s="125"/>
      <c r="P12" s="125"/>
      <c r="Q12" s="125"/>
      <c r="R12" s="126"/>
      <c r="S12" s="75"/>
      <c r="T12" s="127">
        <f>R11+R20</f>
        <v>45500000</v>
      </c>
    </row>
    <row r="13" spans="1:20" ht="15.75">
      <c r="A13" s="128"/>
      <c r="B13" s="129"/>
      <c r="C13" s="130"/>
      <c r="D13" s="130"/>
      <c r="E13" s="131"/>
      <c r="F13" s="132"/>
      <c r="G13" s="133"/>
      <c r="H13" s="134"/>
      <c r="I13" s="135"/>
      <c r="J13" s="136"/>
      <c r="K13" s="75"/>
      <c r="L13" s="75"/>
      <c r="M13" s="1171" t="s">
        <v>646</v>
      </c>
      <c r="N13" s="1171"/>
      <c r="O13" s="1171"/>
      <c r="P13" s="1171"/>
      <c r="Q13" s="1171"/>
      <c r="R13" s="1171"/>
      <c r="S13" s="75"/>
      <c r="T13" s="75"/>
    </row>
    <row r="14" spans="1:20" ht="15.75">
      <c r="A14" s="137" t="s">
        <v>13</v>
      </c>
      <c r="B14" s="138"/>
      <c r="C14" s="138"/>
      <c r="D14" s="138"/>
      <c r="E14" s="131"/>
      <c r="F14" s="132"/>
      <c r="G14" s="133"/>
      <c r="H14" s="139">
        <f>SUM(H16:H33)</f>
        <v>164610000</v>
      </c>
      <c r="I14" s="139"/>
      <c r="J14" s="136"/>
      <c r="K14" s="75"/>
      <c r="L14" s="75"/>
      <c r="M14" s="85" t="s">
        <v>315</v>
      </c>
      <c r="N14" s="85" t="s">
        <v>633</v>
      </c>
      <c r="O14" s="85" t="s">
        <v>634</v>
      </c>
      <c r="P14" s="85" t="s">
        <v>38</v>
      </c>
      <c r="Q14" s="85" t="s">
        <v>635</v>
      </c>
      <c r="R14" s="85" t="s">
        <v>636</v>
      </c>
      <c r="S14" s="75" t="s">
        <v>647</v>
      </c>
      <c r="T14" s="75"/>
    </row>
    <row r="15" spans="1:20" ht="24" customHeight="1">
      <c r="A15" s="140"/>
      <c r="B15" s="141" t="s">
        <v>14</v>
      </c>
      <c r="C15" s="142" t="s">
        <v>648</v>
      </c>
      <c r="D15" s="143"/>
      <c r="E15" s="144"/>
      <c r="F15" s="145"/>
      <c r="G15" s="146"/>
      <c r="H15" s="147"/>
      <c r="I15" s="148"/>
      <c r="J15" s="149"/>
      <c r="K15" s="150"/>
      <c r="L15" s="151"/>
      <c r="M15" s="85" t="s">
        <v>637</v>
      </c>
      <c r="N15" s="86" t="s">
        <v>638</v>
      </c>
      <c r="O15" s="87">
        <v>125000</v>
      </c>
      <c r="P15" s="85">
        <v>7</v>
      </c>
      <c r="Q15" s="85">
        <v>3</v>
      </c>
      <c r="R15" s="88">
        <f>O15*P15*Q15</f>
        <v>2625000</v>
      </c>
      <c r="S15" s="150" t="s">
        <v>649</v>
      </c>
      <c r="T15" s="150"/>
    </row>
    <row r="16" spans="1:20" ht="33" customHeight="1">
      <c r="A16" s="152"/>
      <c r="B16" s="153" t="s">
        <v>16</v>
      </c>
      <c r="C16" s="1158" t="s">
        <v>650</v>
      </c>
      <c r="D16" s="1159"/>
      <c r="E16" s="156">
        <v>1</v>
      </c>
      <c r="F16" s="157"/>
      <c r="G16" s="158">
        <v>45500000</v>
      </c>
      <c r="H16" s="159">
        <f>E16*G16</f>
        <v>45500000</v>
      </c>
      <c r="I16" s="160"/>
      <c r="J16" s="161"/>
      <c r="K16" s="75"/>
      <c r="L16" s="75"/>
      <c r="M16" s="85" t="s">
        <v>637</v>
      </c>
      <c r="N16" s="86" t="s">
        <v>639</v>
      </c>
      <c r="O16" s="87">
        <v>125000</v>
      </c>
      <c r="P16" s="85">
        <v>7</v>
      </c>
      <c r="Q16" s="85">
        <v>3</v>
      </c>
      <c r="R16" s="88">
        <f t="shared" ref="R16:R22" si="1">O16*P16*Q16</f>
        <v>2625000</v>
      </c>
      <c r="S16" s="150" t="s">
        <v>649</v>
      </c>
      <c r="T16" s="75"/>
    </row>
    <row r="17" spans="1:20" ht="36" customHeight="1">
      <c r="A17" s="152"/>
      <c r="B17" s="153" t="s">
        <v>19</v>
      </c>
      <c r="C17" s="1177" t="s">
        <v>651</v>
      </c>
      <c r="D17" s="1178"/>
      <c r="E17" s="156">
        <v>12</v>
      </c>
      <c r="F17" s="160"/>
      <c r="G17" s="158">
        <v>1000000</v>
      </c>
      <c r="H17" s="158">
        <f>E17*G17</f>
        <v>12000000</v>
      </c>
      <c r="I17" s="160"/>
      <c r="J17" s="161"/>
      <c r="K17" s="75"/>
      <c r="L17" s="75"/>
      <c r="M17" s="85" t="s">
        <v>637</v>
      </c>
      <c r="N17" s="86" t="s">
        <v>640</v>
      </c>
      <c r="O17" s="87">
        <v>125000</v>
      </c>
      <c r="P17" s="85">
        <v>7</v>
      </c>
      <c r="Q17" s="85">
        <v>3</v>
      </c>
      <c r="R17" s="88">
        <f>O17*P17*Q17</f>
        <v>2625000</v>
      </c>
      <c r="S17" s="150" t="s">
        <v>649</v>
      </c>
      <c r="T17" s="75"/>
    </row>
    <row r="18" spans="1:20" ht="100.5" customHeight="1">
      <c r="A18" s="152"/>
      <c r="B18" s="153" t="s">
        <v>21</v>
      </c>
      <c r="C18" s="1160" t="s">
        <v>652</v>
      </c>
      <c r="D18" s="1161"/>
      <c r="E18" s="156">
        <v>50</v>
      </c>
      <c r="F18" s="160"/>
      <c r="G18" s="166">
        <v>15000</v>
      </c>
      <c r="H18" s="158">
        <f>E18*G18</f>
        <v>750000</v>
      </c>
      <c r="I18" s="160"/>
      <c r="J18" s="161"/>
      <c r="K18" s="75"/>
      <c r="L18" s="75"/>
      <c r="M18" s="85" t="s">
        <v>637</v>
      </c>
      <c r="N18" s="114" t="s">
        <v>642</v>
      </c>
      <c r="O18" s="87">
        <v>125000</v>
      </c>
      <c r="P18" s="85">
        <v>7</v>
      </c>
      <c r="Q18" s="85">
        <v>3</v>
      </c>
      <c r="R18" s="88">
        <f>O18*P18*Q18</f>
        <v>2625000</v>
      </c>
      <c r="S18" s="150" t="s">
        <v>649</v>
      </c>
      <c r="T18" s="75"/>
    </row>
    <row r="19" spans="1:20" ht="15.75">
      <c r="A19" s="152"/>
      <c r="B19" s="153" t="s">
        <v>97</v>
      </c>
      <c r="C19" s="1160" t="s">
        <v>653</v>
      </c>
      <c r="D19" s="1161"/>
      <c r="E19" s="156">
        <v>50</v>
      </c>
      <c r="F19" s="160"/>
      <c r="G19" s="166">
        <v>15000</v>
      </c>
      <c r="H19" s="158">
        <f>E19*G19</f>
        <v>750000</v>
      </c>
      <c r="I19" s="160"/>
      <c r="J19" s="161"/>
      <c r="K19" s="75"/>
      <c r="L19" s="75"/>
      <c r="M19" s="85" t="s">
        <v>637</v>
      </c>
      <c r="N19" s="85" t="s">
        <v>654</v>
      </c>
      <c r="O19" s="87">
        <v>250000</v>
      </c>
      <c r="P19" s="85">
        <v>7</v>
      </c>
      <c r="Q19" s="85">
        <v>4</v>
      </c>
      <c r="R19" s="88">
        <f>O19*P19*Q19</f>
        <v>7000000</v>
      </c>
      <c r="S19" s="75"/>
      <c r="T19" s="75"/>
    </row>
    <row r="20" spans="1:20" ht="106.5">
      <c r="A20" s="152"/>
      <c r="B20" s="153" t="s">
        <v>99</v>
      </c>
      <c r="C20" s="154" t="s">
        <v>650</v>
      </c>
      <c r="D20" s="155"/>
      <c r="E20" s="167">
        <v>1</v>
      </c>
      <c r="F20" s="168"/>
      <c r="G20" s="158">
        <v>37950000</v>
      </c>
      <c r="H20" s="159">
        <f>E20*G20</f>
        <v>37950000</v>
      </c>
      <c r="I20" s="160"/>
      <c r="J20" s="161" t="s">
        <v>655</v>
      </c>
      <c r="K20" s="75"/>
      <c r="L20" s="75"/>
      <c r="M20" s="117" t="s">
        <v>636</v>
      </c>
      <c r="N20" s="118"/>
      <c r="O20" s="118"/>
      <c r="P20" s="118"/>
      <c r="Q20" s="119"/>
      <c r="R20" s="88">
        <f>SUM(R15:R19)</f>
        <v>17500000</v>
      </c>
      <c r="S20" s="75"/>
      <c r="T20" s="75"/>
    </row>
    <row r="21" spans="1:20" ht="85.5" customHeight="1">
      <c r="A21" s="152"/>
      <c r="B21" s="153" t="s">
        <v>129</v>
      </c>
      <c r="C21" s="164" t="s">
        <v>656</v>
      </c>
      <c r="D21" s="165"/>
      <c r="E21" s="156">
        <v>132</v>
      </c>
      <c r="F21" s="157"/>
      <c r="G21" s="166">
        <v>15000</v>
      </c>
      <c r="H21" s="159">
        <f t="shared" ref="H21:H22" si="2">E21*G21</f>
        <v>1980000</v>
      </c>
      <c r="I21" s="160"/>
      <c r="J21" s="161" t="s">
        <v>655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</row>
    <row r="22" spans="1:20" ht="77.25" customHeight="1">
      <c r="A22" s="152"/>
      <c r="B22" s="153" t="s">
        <v>131</v>
      </c>
      <c r="C22" s="164" t="s">
        <v>657</v>
      </c>
      <c r="D22" s="165"/>
      <c r="E22" s="156">
        <v>132</v>
      </c>
      <c r="F22" s="157"/>
      <c r="G22" s="166">
        <v>15000</v>
      </c>
      <c r="H22" s="159">
        <f t="shared" si="2"/>
        <v>1980000</v>
      </c>
      <c r="I22" s="160"/>
      <c r="J22" s="161" t="s">
        <v>655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spans="1:20" ht="96" customHeight="1">
      <c r="A23" s="152"/>
      <c r="B23" s="153" t="s">
        <v>133</v>
      </c>
      <c r="C23" s="162" t="s">
        <v>658</v>
      </c>
      <c r="D23" s="163"/>
      <c r="E23" s="169">
        <v>6</v>
      </c>
      <c r="F23" s="170"/>
      <c r="G23" s="171">
        <v>1000000</v>
      </c>
      <c r="H23" s="172">
        <f>E23*G23</f>
        <v>6000000</v>
      </c>
      <c r="I23" s="160"/>
      <c r="J23" s="161" t="s">
        <v>655</v>
      </c>
      <c r="K23" s="75"/>
      <c r="L23" s="75"/>
      <c r="M23" s="125"/>
      <c r="N23" s="125"/>
      <c r="O23" s="125"/>
      <c r="P23" s="125"/>
      <c r="Q23" s="125"/>
      <c r="R23" s="126"/>
      <c r="S23" s="75"/>
      <c r="T23" s="75"/>
    </row>
    <row r="24" spans="1:20" ht="34.5" customHeight="1">
      <c r="A24" s="173"/>
      <c r="B24" s="153" t="s">
        <v>659</v>
      </c>
      <c r="C24" s="1177" t="s">
        <v>660</v>
      </c>
      <c r="D24" s="1178"/>
      <c r="E24" s="169">
        <v>3</v>
      </c>
      <c r="F24" s="170"/>
      <c r="G24" s="171">
        <v>1500000</v>
      </c>
      <c r="H24" s="172">
        <f>E24*G24</f>
        <v>4500000</v>
      </c>
      <c r="I24" s="160"/>
      <c r="J24" s="161" t="s">
        <v>655</v>
      </c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  <row r="25" spans="1:20" ht="15.75">
      <c r="A25" s="152"/>
      <c r="B25" s="175"/>
      <c r="C25" s="1168"/>
      <c r="D25" s="1169"/>
      <c r="E25" s="156"/>
      <c r="F25" s="157"/>
      <c r="G25" s="176"/>
      <c r="H25" s="159">
        <f t="shared" ref="H25" si="3">E25*G25</f>
        <v>0</v>
      </c>
      <c r="I25" s="160"/>
      <c r="J25" s="161"/>
      <c r="K25" s="75"/>
      <c r="L25" s="75"/>
      <c r="M25" s="75"/>
      <c r="N25" s="75"/>
      <c r="O25" s="75"/>
      <c r="P25" s="75"/>
      <c r="Q25" s="75"/>
      <c r="R25" s="75"/>
      <c r="S25" s="75"/>
      <c r="T25" s="75"/>
    </row>
    <row r="26" spans="1:20" ht="15.75">
      <c r="A26" s="140"/>
      <c r="B26" s="141" t="s">
        <v>450</v>
      </c>
      <c r="C26" s="142" t="s">
        <v>661</v>
      </c>
      <c r="D26" s="143"/>
      <c r="E26" s="144"/>
      <c r="F26" s="145"/>
      <c r="G26" s="146"/>
      <c r="H26" s="147"/>
      <c r="I26" s="148"/>
      <c r="J26" s="149"/>
      <c r="K26" s="150"/>
      <c r="L26" s="151"/>
      <c r="S26" s="150"/>
      <c r="T26" s="150"/>
    </row>
    <row r="27" spans="1:20" ht="15.75">
      <c r="A27" s="140"/>
      <c r="B27" s="141" t="s">
        <v>240</v>
      </c>
      <c r="C27" s="142" t="s">
        <v>662</v>
      </c>
      <c r="D27" s="143"/>
      <c r="E27" s="144"/>
      <c r="F27" s="145"/>
      <c r="G27" s="146"/>
      <c r="H27" s="147"/>
      <c r="I27" s="177"/>
      <c r="J27" s="149"/>
      <c r="K27" s="150"/>
      <c r="L27" s="151"/>
      <c r="N27" s="178"/>
      <c r="O27" s="179"/>
      <c r="R27" s="126"/>
      <c r="S27" s="150"/>
      <c r="T27" s="150"/>
    </row>
    <row r="28" spans="1:20" ht="30" customHeight="1">
      <c r="A28" s="152"/>
      <c r="B28" s="153" t="s">
        <v>178</v>
      </c>
      <c r="C28" s="1158" t="s">
        <v>663</v>
      </c>
      <c r="D28" s="1159"/>
      <c r="E28" s="156">
        <v>14</v>
      </c>
      <c r="F28" s="157"/>
      <c r="G28" s="158">
        <v>2000000</v>
      </c>
      <c r="H28" s="159">
        <f>E28*G28</f>
        <v>28000000</v>
      </c>
      <c r="I28" s="160"/>
      <c r="J28" s="161"/>
      <c r="K28" s="75"/>
      <c r="L28" s="75"/>
      <c r="N28" s="178"/>
      <c r="O28" s="179"/>
      <c r="R28" s="126"/>
      <c r="S28" s="75"/>
      <c r="T28" s="75"/>
    </row>
    <row r="29" spans="1:20" ht="15.75">
      <c r="A29" s="152"/>
      <c r="B29" s="153" t="s">
        <v>30</v>
      </c>
      <c r="C29" s="1160" t="s">
        <v>664</v>
      </c>
      <c r="D29" s="1161"/>
      <c r="E29" s="156">
        <v>28</v>
      </c>
      <c r="F29" s="157"/>
      <c r="G29" s="158">
        <v>350000</v>
      </c>
      <c r="H29" s="159">
        <f>E29*G29</f>
        <v>9800000</v>
      </c>
      <c r="I29" s="160"/>
      <c r="J29" s="161"/>
      <c r="K29" s="75"/>
      <c r="L29" s="127"/>
      <c r="N29" s="178"/>
      <c r="O29" s="179"/>
      <c r="R29" s="126"/>
      <c r="S29" s="75"/>
      <c r="T29" s="75"/>
    </row>
    <row r="30" spans="1:20" ht="15.75">
      <c r="A30" s="152"/>
      <c r="B30" s="153" t="s">
        <v>33</v>
      </c>
      <c r="C30" s="1160" t="s">
        <v>665</v>
      </c>
      <c r="D30" s="1161"/>
      <c r="E30" s="156">
        <v>28</v>
      </c>
      <c r="F30" s="157"/>
      <c r="G30" s="166">
        <v>350000</v>
      </c>
      <c r="H30" s="159">
        <f>E30*G30</f>
        <v>9800000</v>
      </c>
      <c r="I30" s="160"/>
      <c r="J30" s="161"/>
      <c r="K30" s="75"/>
      <c r="L30" s="75"/>
      <c r="N30" s="180"/>
      <c r="O30" s="179"/>
      <c r="R30" s="126"/>
      <c r="S30" s="75"/>
      <c r="T30" s="75"/>
    </row>
    <row r="31" spans="1:20" ht="15.75">
      <c r="A31" s="152"/>
      <c r="B31" s="153" t="s">
        <v>666</v>
      </c>
      <c r="C31" s="1162" t="s">
        <v>667</v>
      </c>
      <c r="D31" s="1163"/>
      <c r="E31" s="156">
        <v>28</v>
      </c>
      <c r="F31" s="157"/>
      <c r="G31" s="166">
        <v>200000</v>
      </c>
      <c r="H31" s="159">
        <f>E31*G31</f>
        <v>5600000</v>
      </c>
      <c r="I31" s="160"/>
      <c r="J31" s="161"/>
      <c r="K31" s="75"/>
      <c r="L31" s="75"/>
      <c r="O31" s="179"/>
      <c r="R31" s="126"/>
      <c r="S31" s="75"/>
      <c r="T31" s="75"/>
    </row>
    <row r="32" spans="1:20" ht="15.75">
      <c r="A32" s="152"/>
      <c r="B32" s="153"/>
      <c r="C32" s="1164"/>
      <c r="D32" s="1165"/>
      <c r="E32" s="156"/>
      <c r="F32" s="157"/>
      <c r="G32" s="176"/>
      <c r="H32" s="159">
        <f>E32*G32</f>
        <v>0</v>
      </c>
      <c r="I32" s="160"/>
      <c r="J32" s="161"/>
      <c r="K32" s="75"/>
      <c r="L32" s="75"/>
      <c r="M32" s="125"/>
      <c r="N32" s="125"/>
      <c r="O32" s="125"/>
      <c r="P32" s="125"/>
      <c r="Q32" s="125"/>
      <c r="R32" s="126"/>
      <c r="S32" s="75"/>
      <c r="T32" s="75"/>
    </row>
    <row r="33" spans="1:20" ht="15.75">
      <c r="A33" s="140"/>
      <c r="B33" s="141" t="s">
        <v>668</v>
      </c>
      <c r="C33" s="142" t="s">
        <v>669</v>
      </c>
      <c r="D33" s="143"/>
      <c r="E33" s="144"/>
      <c r="F33" s="145"/>
      <c r="G33" s="146"/>
      <c r="H33" s="147"/>
      <c r="I33" s="148"/>
      <c r="J33" s="149"/>
      <c r="K33" s="150"/>
      <c r="L33" s="151"/>
      <c r="M33" s="150"/>
      <c r="N33" s="150"/>
      <c r="O33" s="150"/>
      <c r="P33" s="150"/>
      <c r="Q33" s="150"/>
      <c r="R33" s="150"/>
      <c r="S33" s="150"/>
      <c r="T33" s="150"/>
    </row>
    <row r="34" spans="1:20" ht="15.75">
      <c r="A34" s="137" t="s">
        <v>44</v>
      </c>
      <c r="B34" s="138"/>
      <c r="C34" s="138"/>
      <c r="D34" s="138"/>
      <c r="E34" s="131"/>
      <c r="F34" s="132"/>
      <c r="G34" s="133"/>
      <c r="H34" s="139">
        <f>SUM(H35:H39)</f>
        <v>24000000</v>
      </c>
      <c r="I34" s="139"/>
      <c r="J34" s="136"/>
      <c r="K34" s="75"/>
      <c r="L34" s="75"/>
      <c r="M34" s="75"/>
      <c r="N34" s="75"/>
      <c r="O34" s="75"/>
      <c r="P34" s="75"/>
      <c r="Q34" s="75"/>
      <c r="R34" s="75"/>
      <c r="S34" s="75"/>
      <c r="T34" s="75"/>
    </row>
    <row r="35" spans="1:20" ht="15.75">
      <c r="A35" s="140"/>
      <c r="B35" s="141" t="s">
        <v>14</v>
      </c>
      <c r="C35" s="142" t="s">
        <v>670</v>
      </c>
      <c r="D35" s="143"/>
      <c r="E35" s="144"/>
      <c r="F35" s="145"/>
      <c r="G35" s="146"/>
      <c r="H35" s="147"/>
      <c r="I35" s="148"/>
      <c r="J35" s="149"/>
      <c r="K35" s="150"/>
      <c r="L35" s="151"/>
      <c r="M35" s="150"/>
      <c r="N35" s="150"/>
      <c r="O35" s="150"/>
      <c r="P35" s="150"/>
      <c r="Q35" s="150"/>
      <c r="R35" s="150"/>
      <c r="S35" s="150"/>
      <c r="T35" s="150"/>
    </row>
    <row r="36" spans="1:20" ht="15.75">
      <c r="A36" s="140"/>
      <c r="B36" s="141" t="s">
        <v>450</v>
      </c>
      <c r="C36" s="142" t="s">
        <v>671</v>
      </c>
      <c r="D36" s="143"/>
      <c r="E36" s="144"/>
      <c r="F36" s="145"/>
      <c r="G36" s="146"/>
      <c r="H36" s="147"/>
      <c r="I36" s="148"/>
      <c r="J36" s="149"/>
      <c r="K36" s="150"/>
      <c r="L36" s="151"/>
      <c r="M36" s="150"/>
      <c r="N36" s="150"/>
      <c r="O36" s="150"/>
      <c r="P36" s="150"/>
      <c r="Q36" s="150"/>
      <c r="R36" s="150"/>
      <c r="S36" s="150"/>
      <c r="T36" s="150"/>
    </row>
    <row r="37" spans="1:20" ht="15.75">
      <c r="A37" s="152"/>
      <c r="B37" s="153" t="s">
        <v>51</v>
      </c>
      <c r="C37" s="1166" t="s">
        <v>672</v>
      </c>
      <c r="D37" s="1167"/>
      <c r="E37" s="169">
        <v>1</v>
      </c>
      <c r="F37" s="170"/>
      <c r="G37" s="181">
        <v>4000000</v>
      </c>
      <c r="H37" s="159">
        <f>E37*G37</f>
        <v>4000000</v>
      </c>
      <c r="I37" s="160"/>
      <c r="J37" s="161"/>
      <c r="K37" s="75"/>
      <c r="L37" s="75"/>
      <c r="M37" s="75"/>
      <c r="N37" s="75"/>
      <c r="O37" s="75"/>
      <c r="P37" s="75"/>
      <c r="Q37" s="75"/>
      <c r="R37" s="75"/>
      <c r="S37" s="75"/>
      <c r="T37" s="75"/>
    </row>
    <row r="38" spans="1:20" ht="15.75">
      <c r="A38" s="182"/>
      <c r="B38" s="183" t="s">
        <v>53</v>
      </c>
      <c r="C38" s="1152" t="s">
        <v>673</v>
      </c>
      <c r="D38" s="1153"/>
      <c r="E38" s="169">
        <v>8</v>
      </c>
      <c r="F38" s="170"/>
      <c r="G38" s="184">
        <v>2500000</v>
      </c>
      <c r="H38" s="184">
        <f>8*G38</f>
        <v>20000000</v>
      </c>
      <c r="I38" s="160"/>
      <c r="J38" s="185" t="s">
        <v>674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</row>
    <row r="39" spans="1:20" ht="15.75">
      <c r="A39" s="182"/>
      <c r="B39" s="183"/>
      <c r="C39" s="1154"/>
      <c r="D39" s="1155"/>
      <c r="E39" s="169"/>
      <c r="F39" s="170"/>
      <c r="G39" s="184"/>
      <c r="H39" s="184"/>
      <c r="I39" s="160"/>
      <c r="J39" s="185"/>
      <c r="K39" s="75"/>
      <c r="L39" s="75"/>
      <c r="M39" s="75"/>
      <c r="N39" s="75"/>
      <c r="O39" s="75"/>
      <c r="P39" s="75"/>
      <c r="Q39" s="75"/>
      <c r="R39" s="75"/>
      <c r="S39" s="75"/>
      <c r="T39" s="75"/>
    </row>
    <row r="40" spans="1:20" ht="15.75">
      <c r="A40" s="137" t="s">
        <v>61</v>
      </c>
      <c r="B40" s="138"/>
      <c r="C40" s="138"/>
      <c r="D40" s="138"/>
      <c r="E40" s="131"/>
      <c r="F40" s="132"/>
      <c r="G40" s="133"/>
      <c r="H40" s="139">
        <f>SUM(H41:H50)</f>
        <v>0</v>
      </c>
      <c r="I40" s="186"/>
      <c r="J40" s="136"/>
      <c r="K40" s="75"/>
      <c r="L40" s="75"/>
      <c r="M40" s="75"/>
      <c r="N40" s="75"/>
      <c r="O40" s="75"/>
      <c r="P40" s="75"/>
      <c r="Q40" s="75"/>
      <c r="R40" s="75"/>
      <c r="S40" s="75"/>
      <c r="T40" s="75"/>
    </row>
    <row r="41" spans="1:20" ht="15.75">
      <c r="A41" s="140"/>
      <c r="B41" s="141" t="s">
        <v>14</v>
      </c>
      <c r="C41" s="142" t="s">
        <v>146</v>
      </c>
      <c r="D41" s="143"/>
      <c r="E41" s="144"/>
      <c r="F41" s="145"/>
      <c r="G41" s="146"/>
      <c r="H41" s="147"/>
      <c r="I41" s="148"/>
      <c r="J41" s="187"/>
      <c r="K41" s="75"/>
      <c r="L41" s="75"/>
      <c r="M41" s="150"/>
      <c r="N41" s="151"/>
      <c r="O41" s="150"/>
      <c r="P41" s="150"/>
      <c r="Q41" s="150"/>
      <c r="R41" s="150"/>
      <c r="S41" s="150"/>
      <c r="T41" s="150"/>
    </row>
    <row r="42" spans="1:20" ht="15.75">
      <c r="A42" s="152"/>
      <c r="B42" s="153" t="s">
        <v>63</v>
      </c>
      <c r="C42" s="188"/>
      <c r="D42" s="188"/>
      <c r="E42" s="188"/>
      <c r="F42" s="188"/>
      <c r="G42" s="189"/>
      <c r="H42" s="189"/>
      <c r="I42" s="188"/>
      <c r="J42" s="190"/>
      <c r="K42" s="75"/>
      <c r="L42" s="75"/>
      <c r="M42" s="75"/>
      <c r="N42" s="75"/>
      <c r="O42" s="75"/>
      <c r="P42" s="75"/>
      <c r="Q42" s="75"/>
      <c r="R42" s="75"/>
      <c r="S42" s="75"/>
      <c r="T42" s="75"/>
    </row>
    <row r="43" spans="1:20" ht="15.75">
      <c r="A43" s="152"/>
      <c r="B43" s="153" t="s">
        <v>66</v>
      </c>
      <c r="C43" s="188"/>
      <c r="D43" s="191"/>
      <c r="E43" s="156"/>
      <c r="F43" s="157"/>
      <c r="G43" s="176"/>
      <c r="H43" s="159">
        <f>E43*G43</f>
        <v>0</v>
      </c>
      <c r="I43" s="160"/>
      <c r="J43" s="192"/>
      <c r="K43" s="75"/>
      <c r="L43" s="75"/>
      <c r="M43" s="75"/>
      <c r="N43" s="75"/>
      <c r="O43" s="75"/>
      <c r="P43" s="75"/>
      <c r="Q43" s="75"/>
      <c r="R43" s="75"/>
      <c r="S43" s="75"/>
      <c r="T43" s="75"/>
    </row>
    <row r="44" spans="1:20" ht="15.75">
      <c r="A44" s="140"/>
      <c r="B44" s="141">
        <v>2</v>
      </c>
      <c r="C44" s="142" t="s">
        <v>147</v>
      </c>
      <c r="D44" s="143"/>
      <c r="E44" s="144"/>
      <c r="F44" s="145"/>
      <c r="G44" s="146"/>
      <c r="H44" s="147"/>
      <c r="I44" s="148"/>
      <c r="J44" s="187"/>
      <c r="K44" s="75"/>
      <c r="L44" s="75"/>
      <c r="M44" s="150"/>
      <c r="N44" s="151"/>
      <c r="O44" s="150"/>
      <c r="P44" s="150"/>
      <c r="Q44" s="150"/>
      <c r="R44" s="150"/>
      <c r="S44" s="150"/>
      <c r="T44" s="150"/>
    </row>
    <row r="45" spans="1:20" ht="15.75">
      <c r="A45" s="152"/>
      <c r="B45" s="153" t="s">
        <v>73</v>
      </c>
      <c r="C45" s="193"/>
      <c r="D45" s="191"/>
      <c r="E45" s="156"/>
      <c r="F45" s="157"/>
      <c r="G45" s="176"/>
      <c r="H45" s="159">
        <f>E45*G45</f>
        <v>0</v>
      </c>
      <c r="I45" s="160"/>
      <c r="J45" s="192"/>
      <c r="K45" s="75"/>
      <c r="L45" s="75"/>
      <c r="M45" s="75"/>
      <c r="N45" s="75"/>
      <c r="O45" s="75"/>
      <c r="P45" s="75"/>
      <c r="Q45" s="75"/>
      <c r="R45" s="75"/>
      <c r="S45" s="75"/>
      <c r="T45" s="75"/>
    </row>
    <row r="46" spans="1:20" ht="15.75">
      <c r="A46" s="152"/>
      <c r="B46" s="153" t="s">
        <v>75</v>
      </c>
      <c r="C46" s="188"/>
      <c r="D46" s="191"/>
      <c r="E46" s="156"/>
      <c r="F46" s="157"/>
      <c r="G46" s="176"/>
      <c r="H46" s="159">
        <f>E46*G46</f>
        <v>0</v>
      </c>
      <c r="I46" s="160"/>
      <c r="J46" s="192"/>
      <c r="K46" s="75"/>
      <c r="L46" s="75"/>
      <c r="M46" s="75"/>
      <c r="N46" s="75"/>
      <c r="O46" s="75"/>
      <c r="P46" s="75"/>
      <c r="Q46" s="75"/>
      <c r="R46" s="75"/>
      <c r="S46" s="75"/>
      <c r="T46" s="75"/>
    </row>
    <row r="47" spans="1:20" ht="15.75">
      <c r="A47" s="140"/>
      <c r="B47" s="141">
        <v>3</v>
      </c>
      <c r="C47" s="142" t="s">
        <v>148</v>
      </c>
      <c r="D47" s="143"/>
      <c r="E47" s="144"/>
      <c r="F47" s="145"/>
      <c r="G47" s="146"/>
      <c r="H47" s="147"/>
      <c r="I47" s="148"/>
      <c r="J47" s="187"/>
      <c r="K47" s="75"/>
      <c r="L47" s="75"/>
      <c r="M47" s="150"/>
      <c r="N47" s="151"/>
      <c r="O47" s="150"/>
      <c r="P47" s="150"/>
      <c r="Q47" s="150"/>
      <c r="R47" s="150"/>
      <c r="S47" s="150"/>
      <c r="T47" s="150"/>
    </row>
    <row r="48" spans="1:20" ht="15.75">
      <c r="A48" s="152"/>
      <c r="B48" s="153" t="s">
        <v>218</v>
      </c>
      <c r="C48" s="188"/>
      <c r="D48" s="191"/>
      <c r="E48" s="156"/>
      <c r="F48" s="157"/>
      <c r="G48" s="176"/>
      <c r="H48" s="159">
        <f>E48*G48</f>
        <v>0</v>
      </c>
      <c r="I48" s="160"/>
      <c r="J48" s="192"/>
      <c r="K48" s="75"/>
      <c r="L48" s="75"/>
      <c r="M48" s="75"/>
      <c r="N48" s="75"/>
      <c r="O48" s="75"/>
      <c r="P48" s="75"/>
      <c r="Q48" s="75"/>
      <c r="R48" s="75"/>
      <c r="S48" s="75"/>
      <c r="T48" s="75"/>
    </row>
    <row r="49" spans="1:20" ht="15.75">
      <c r="A49" s="152"/>
      <c r="B49" s="153" t="s">
        <v>221</v>
      </c>
      <c r="C49" s="188"/>
      <c r="D49" s="191"/>
      <c r="E49" s="156"/>
      <c r="F49" s="157"/>
      <c r="G49" s="176"/>
      <c r="H49" s="159">
        <f>E49*G49</f>
        <v>0</v>
      </c>
      <c r="I49" s="160"/>
      <c r="J49" s="192"/>
      <c r="K49" s="75"/>
      <c r="L49" s="75"/>
      <c r="M49" s="75"/>
      <c r="N49" s="75"/>
      <c r="O49" s="75"/>
      <c r="P49" s="75"/>
      <c r="Q49" s="75"/>
      <c r="R49" s="75"/>
      <c r="S49" s="75"/>
      <c r="T49" s="75"/>
    </row>
    <row r="50" spans="1:20" ht="15.75">
      <c r="A50" s="140"/>
      <c r="B50" s="153"/>
      <c r="C50" s="188"/>
      <c r="D50" s="191"/>
      <c r="E50" s="156"/>
      <c r="F50" s="157"/>
      <c r="G50" s="176"/>
      <c r="H50" s="159"/>
      <c r="I50" s="160"/>
      <c r="J50" s="161"/>
      <c r="K50" s="75"/>
      <c r="L50" s="75"/>
      <c r="M50" s="75"/>
      <c r="N50" s="75"/>
      <c r="O50" s="75"/>
      <c r="P50" s="75"/>
      <c r="Q50" s="75"/>
      <c r="R50" s="75"/>
      <c r="S50" s="75"/>
      <c r="T50" s="75"/>
    </row>
    <row r="51" spans="1:20" ht="15.75">
      <c r="A51" s="1156" t="s">
        <v>84</v>
      </c>
      <c r="B51" s="1157"/>
      <c r="C51" s="1157"/>
      <c r="D51" s="194"/>
      <c r="E51" s="195"/>
      <c r="F51" s="196"/>
      <c r="G51" s="197"/>
      <c r="H51" s="198">
        <f>H14+H34+H40</f>
        <v>188610000</v>
      </c>
      <c r="I51" s="198"/>
      <c r="J51" s="199"/>
      <c r="K51" s="75"/>
      <c r="L51" s="75"/>
      <c r="M51" s="75"/>
      <c r="N51" s="75"/>
      <c r="O51" s="75"/>
      <c r="P51" s="75"/>
      <c r="Q51" s="75"/>
      <c r="R51" s="75"/>
      <c r="S51" s="75"/>
      <c r="T51" s="75"/>
    </row>
    <row r="52" spans="1:20" ht="15.75">
      <c r="A52" s="200"/>
      <c r="B52" s="200"/>
      <c r="C52" s="200"/>
      <c r="D52" s="200"/>
      <c r="E52" s="201"/>
      <c r="F52" s="202"/>
      <c r="G52" s="203"/>
      <c r="H52" s="204"/>
      <c r="I52" s="205"/>
      <c r="J52" s="205"/>
      <c r="K52" s="75"/>
      <c r="L52" s="75"/>
      <c r="M52" s="75"/>
      <c r="N52" s="75"/>
      <c r="O52" s="75"/>
      <c r="P52" s="75"/>
      <c r="Q52" s="75"/>
      <c r="R52" s="75"/>
      <c r="S52" s="75"/>
      <c r="T52" s="75"/>
    </row>
    <row r="53" spans="1:20" ht="15.75">
      <c r="A53" s="206"/>
      <c r="B53" s="206"/>
      <c r="C53" s="206"/>
      <c r="D53" s="206"/>
      <c r="E53" s="207"/>
      <c r="F53" s="208"/>
      <c r="G53" s="209"/>
      <c r="H53" s="210"/>
      <c r="I53" s="211"/>
      <c r="J53" s="211"/>
      <c r="K53" s="212"/>
      <c r="L53" s="212"/>
      <c r="M53" s="212"/>
      <c r="N53" s="212"/>
      <c r="O53" s="212"/>
      <c r="P53" s="212"/>
      <c r="Q53" s="212"/>
      <c r="R53" s="212"/>
      <c r="S53" s="212"/>
      <c r="T53" s="212"/>
    </row>
    <row r="54" spans="1:20" ht="15.75">
      <c r="A54" s="75"/>
      <c r="B54" s="76"/>
      <c r="C54" s="75"/>
      <c r="D54" s="75"/>
      <c r="E54" s="213"/>
      <c r="F54" s="75"/>
      <c r="G54" s="78"/>
      <c r="H54" s="79"/>
      <c r="I54" s="80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</row>
    <row r="55" spans="1:20" ht="15.75">
      <c r="A55" s="75"/>
      <c r="B55" s="76"/>
      <c r="C55" s="75"/>
      <c r="D55" s="75"/>
      <c r="E55" s="213"/>
      <c r="F55" s="75"/>
      <c r="G55" s="78"/>
      <c r="H55" s="79"/>
      <c r="I55" s="80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</row>
    <row r="56" spans="1:20" ht="15.75">
      <c r="A56" s="75"/>
      <c r="B56" s="214" t="s">
        <v>675</v>
      </c>
      <c r="C56" s="75"/>
      <c r="D56" s="75"/>
      <c r="E56" s="213"/>
      <c r="F56" s="75"/>
      <c r="G56" s="78"/>
      <c r="H56" s="79"/>
      <c r="I56" s="80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</row>
    <row r="57" spans="1:20" ht="15.75">
      <c r="A57" s="75"/>
      <c r="B57" s="214"/>
      <c r="C57" s="75"/>
      <c r="D57" s="75"/>
      <c r="E57" s="1127"/>
      <c r="F57" s="1127"/>
      <c r="G57" s="1127"/>
      <c r="H57" s="1127"/>
      <c r="I57" s="80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</row>
    <row r="58" spans="1:20" ht="15.75">
      <c r="A58" s="75"/>
      <c r="B58" s="214" t="s">
        <v>106</v>
      </c>
      <c r="C58" s="75"/>
      <c r="D58" s="75" t="s">
        <v>107</v>
      </c>
      <c r="E58" s="213"/>
      <c r="F58" s="75"/>
      <c r="G58" s="78"/>
      <c r="H58" s="79" t="s">
        <v>108</v>
      </c>
      <c r="I58" s="80"/>
      <c r="J58" s="75" t="s">
        <v>109</v>
      </c>
      <c r="K58" s="75"/>
      <c r="L58" s="75"/>
      <c r="M58" s="75"/>
      <c r="N58" s="75"/>
      <c r="O58" s="75"/>
      <c r="P58" s="75"/>
      <c r="Q58" s="75"/>
      <c r="R58" s="75"/>
      <c r="S58" s="75"/>
      <c r="T58" s="75"/>
    </row>
    <row r="59" spans="1:20" ht="15.75">
      <c r="A59" s="75"/>
      <c r="B59" s="214" t="s">
        <v>676</v>
      </c>
      <c r="C59" s="75"/>
      <c r="D59" s="75" t="s">
        <v>677</v>
      </c>
      <c r="E59" s="213"/>
      <c r="F59" s="75"/>
      <c r="G59" s="78"/>
      <c r="H59" s="79" t="s">
        <v>112</v>
      </c>
      <c r="I59" s="80"/>
      <c r="J59" s="75" t="s">
        <v>113</v>
      </c>
      <c r="K59" s="75"/>
      <c r="L59" s="75"/>
      <c r="M59" s="75"/>
      <c r="N59" s="75"/>
      <c r="O59" s="75"/>
      <c r="P59" s="75"/>
      <c r="Q59" s="75"/>
      <c r="R59" s="75"/>
      <c r="S59" s="75"/>
      <c r="T59" s="75"/>
    </row>
    <row r="60" spans="1:20" ht="15.75">
      <c r="A60" s="75"/>
      <c r="B60" s="214"/>
      <c r="C60" s="75"/>
      <c r="D60" s="75"/>
      <c r="E60" s="213"/>
      <c r="F60" s="75"/>
      <c r="G60" s="78"/>
      <c r="H60" s="79"/>
      <c r="I60" s="80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</row>
    <row r="61" spans="1:20" ht="15.75">
      <c r="A61" s="75"/>
      <c r="B61" s="214"/>
      <c r="C61" s="75"/>
      <c r="D61" s="75"/>
      <c r="E61" s="213"/>
      <c r="F61" s="75"/>
      <c r="G61" s="78"/>
      <c r="H61" s="79"/>
      <c r="I61" s="80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</row>
    <row r="62" spans="1:20" ht="15.75">
      <c r="A62" s="75"/>
      <c r="B62" s="214"/>
      <c r="C62" s="75"/>
      <c r="D62" s="75"/>
      <c r="E62" s="213"/>
      <c r="F62" s="75"/>
      <c r="G62" s="78"/>
      <c r="H62" s="79"/>
      <c r="I62" s="80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</row>
    <row r="63" spans="1:20" ht="15.75">
      <c r="A63" s="75"/>
      <c r="B63" s="215" t="s">
        <v>678</v>
      </c>
      <c r="C63" s="75"/>
      <c r="D63" s="216" t="s">
        <v>155</v>
      </c>
      <c r="E63" s="213"/>
      <c r="F63" s="75"/>
      <c r="G63" s="78"/>
      <c r="H63" s="217" t="s">
        <v>116</v>
      </c>
      <c r="I63" s="80"/>
      <c r="J63" s="216" t="s">
        <v>117</v>
      </c>
      <c r="K63" s="75"/>
      <c r="L63" s="75"/>
      <c r="M63" s="75"/>
      <c r="N63" s="75"/>
      <c r="O63" s="75"/>
      <c r="P63" s="75"/>
      <c r="Q63" s="75"/>
      <c r="R63" s="75"/>
      <c r="S63" s="75"/>
      <c r="T63" s="75"/>
    </row>
  </sheetData>
  <mergeCells count="22">
    <mergeCell ref="C25:D25"/>
    <mergeCell ref="I2:J3"/>
    <mergeCell ref="M4:R4"/>
    <mergeCell ref="A11:I11"/>
    <mergeCell ref="A12:B12"/>
    <mergeCell ref="E12:F12"/>
    <mergeCell ref="M13:R13"/>
    <mergeCell ref="C16:D16"/>
    <mergeCell ref="C17:D17"/>
    <mergeCell ref="C18:D18"/>
    <mergeCell ref="C19:D19"/>
    <mergeCell ref="C24:D24"/>
    <mergeCell ref="C38:D38"/>
    <mergeCell ref="C39:D39"/>
    <mergeCell ref="A51:C51"/>
    <mergeCell ref="E57:H57"/>
    <mergeCell ref="C28:D28"/>
    <mergeCell ref="C29:D29"/>
    <mergeCell ref="C30:D30"/>
    <mergeCell ref="C31:D31"/>
    <mergeCell ref="C32:D32"/>
    <mergeCell ref="C37:D3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6AAC-C5CC-4FAC-9B13-ADB13526DDB2}">
  <dimension ref="A1:I55"/>
  <sheetViews>
    <sheetView workbookViewId="0">
      <selection activeCell="I65" sqref="I65"/>
    </sheetView>
  </sheetViews>
  <sheetFormatPr defaultRowHeight="15"/>
  <cols>
    <col min="1" max="1" width="26.140625" customWidth="1"/>
    <col min="2" max="2" width="26.7109375" customWidth="1"/>
    <col min="3" max="3" width="61" customWidth="1"/>
    <col min="4" max="4" width="26.140625" customWidth="1"/>
    <col min="5" max="5" width="26.42578125" customWidth="1"/>
    <col min="6" max="6" width="31.7109375" customWidth="1"/>
    <col min="7" max="7" width="35.85546875" customWidth="1"/>
    <col min="8" max="8" width="49.42578125" customWidth="1"/>
    <col min="9" max="9" width="69.85546875" customWidth="1"/>
  </cols>
  <sheetData>
    <row r="1" spans="1:9" ht="52.5" customHeight="1">
      <c r="A1" s="41" t="s">
        <v>0</v>
      </c>
      <c r="B1" s="42"/>
      <c r="C1" s="43"/>
      <c r="D1" s="44"/>
      <c r="E1" s="42"/>
      <c r="F1" s="45"/>
      <c r="G1" s="43"/>
      <c r="H1" s="45"/>
      <c r="I1" s="46"/>
    </row>
    <row r="2" spans="1:9" ht="21">
      <c r="A2" s="47" t="s">
        <v>1</v>
      </c>
      <c r="B2" s="48"/>
      <c r="C2" s="49" t="s">
        <v>2</v>
      </c>
      <c r="D2" s="50"/>
      <c r="E2" s="48"/>
      <c r="F2" s="51"/>
      <c r="G2" s="49"/>
      <c r="H2" s="51"/>
      <c r="I2" s="52"/>
    </row>
    <row r="3" spans="1:9" ht="21">
      <c r="A3" s="47" t="s">
        <v>3</v>
      </c>
      <c r="B3" s="48"/>
      <c r="C3" s="49" t="s">
        <v>297</v>
      </c>
      <c r="D3" s="50"/>
      <c r="E3" s="48"/>
      <c r="F3" s="51"/>
      <c r="G3" s="49"/>
      <c r="H3" s="51"/>
      <c r="I3" s="52"/>
    </row>
    <row r="4" spans="1:9" ht="18" customHeight="1">
      <c r="A4" s="47" t="s">
        <v>87</v>
      </c>
      <c r="B4" s="48"/>
      <c r="C4" s="53" t="s">
        <v>679</v>
      </c>
      <c r="D4" s="50"/>
      <c r="E4" s="48"/>
      <c r="F4" s="51"/>
      <c r="G4" s="49"/>
      <c r="H4" s="51"/>
      <c r="I4" s="52"/>
    </row>
    <row r="5" spans="1:9" ht="62.25" customHeight="1">
      <c r="A5" s="1179"/>
      <c r="B5" s="1180"/>
      <c r="C5" s="1180"/>
      <c r="D5" s="1180"/>
      <c r="E5" s="1180"/>
      <c r="F5" s="1180"/>
      <c r="G5" s="1180"/>
      <c r="H5" s="1180"/>
      <c r="I5" s="54"/>
    </row>
    <row r="6" spans="1:9" ht="56.25" customHeight="1">
      <c r="A6" s="1181" t="s">
        <v>7</v>
      </c>
      <c r="B6" s="1181"/>
      <c r="C6" s="55" t="s">
        <v>8</v>
      </c>
      <c r="D6" s="1182" t="s">
        <v>9</v>
      </c>
      <c r="E6" s="1182"/>
      <c r="F6" s="56" t="s">
        <v>10</v>
      </c>
      <c r="G6" s="57" t="s">
        <v>11</v>
      </c>
      <c r="H6" s="56" t="s">
        <v>89</v>
      </c>
      <c r="I6" s="57" t="s">
        <v>90</v>
      </c>
    </row>
    <row r="7" spans="1:9" ht="59.25" customHeight="1">
      <c r="A7" s="58"/>
      <c r="B7" s="59"/>
      <c r="C7" s="59"/>
      <c r="D7" s="60"/>
      <c r="E7" s="61"/>
      <c r="F7" s="62"/>
      <c r="G7" s="63"/>
      <c r="H7" s="64"/>
      <c r="I7" s="65"/>
    </row>
    <row r="8" spans="1:9" ht="48.75" customHeight="1">
      <c r="A8" s="1" t="s">
        <v>13</v>
      </c>
      <c r="B8" s="1"/>
      <c r="C8" s="1"/>
      <c r="D8" s="2"/>
      <c r="E8" s="3"/>
      <c r="F8" s="4"/>
      <c r="G8" s="5">
        <f>SUM(G9,G23,G27,G30,G38,G47)</f>
        <v>75080000</v>
      </c>
      <c r="H8" s="5"/>
      <c r="I8" s="6"/>
    </row>
    <row r="9" spans="1:9" ht="55.5" customHeight="1">
      <c r="A9" s="2"/>
      <c r="B9" s="14" t="s">
        <v>129</v>
      </c>
      <c r="C9" s="15" t="s">
        <v>680</v>
      </c>
      <c r="D9" s="16">
        <v>16</v>
      </c>
      <c r="E9" s="16" t="s">
        <v>681</v>
      </c>
      <c r="F9" s="17">
        <v>130000</v>
      </c>
      <c r="G9" s="18">
        <f>D9*F9</f>
        <v>2080000</v>
      </c>
      <c r="H9" s="19"/>
      <c r="I9" s="6"/>
    </row>
    <row r="10" spans="1:9" ht="83.25">
      <c r="A10" s="2"/>
      <c r="B10" s="14" t="s">
        <v>131</v>
      </c>
      <c r="C10" s="15" t="s">
        <v>682</v>
      </c>
      <c r="D10" s="16">
        <v>30</v>
      </c>
      <c r="E10" s="16" t="s">
        <v>71</v>
      </c>
      <c r="F10" s="17">
        <v>18000</v>
      </c>
      <c r="G10" s="18">
        <f t="shared" ref="G5:G23" si="0">D10*F10</f>
        <v>540000</v>
      </c>
      <c r="H10" s="19"/>
      <c r="I10" s="6"/>
    </row>
    <row r="11" spans="1:9" ht="69" customHeight="1">
      <c r="A11" s="2"/>
      <c r="B11" s="14" t="s">
        <v>133</v>
      </c>
      <c r="C11" s="15" t="s">
        <v>683</v>
      </c>
      <c r="D11" s="16">
        <v>20</v>
      </c>
      <c r="E11" s="16" t="s">
        <v>684</v>
      </c>
      <c r="F11" s="17">
        <v>50000</v>
      </c>
      <c r="G11" s="18">
        <f t="shared" si="0"/>
        <v>1000000</v>
      </c>
      <c r="H11" s="19"/>
      <c r="I11" s="6"/>
    </row>
    <row r="12" spans="1:9" ht="54.75" customHeight="1">
      <c r="A12" s="2"/>
      <c r="B12" s="14" t="s">
        <v>659</v>
      </c>
      <c r="C12" s="15" t="s">
        <v>685</v>
      </c>
      <c r="D12" s="16">
        <v>15</v>
      </c>
      <c r="E12" s="16" t="s">
        <v>686</v>
      </c>
      <c r="F12" s="17">
        <v>100000</v>
      </c>
      <c r="G12" s="18">
        <f t="shared" si="0"/>
        <v>1500000</v>
      </c>
      <c r="H12" s="19"/>
      <c r="I12" s="6"/>
    </row>
    <row r="13" spans="1:9" ht="63.75" customHeight="1">
      <c r="A13" s="2"/>
      <c r="B13" s="14" t="s">
        <v>687</v>
      </c>
      <c r="C13" s="15" t="s">
        <v>688</v>
      </c>
      <c r="D13" s="16">
        <v>6</v>
      </c>
      <c r="E13" s="16" t="s">
        <v>689</v>
      </c>
      <c r="F13" s="17">
        <v>180000</v>
      </c>
      <c r="G13" s="18">
        <f t="shared" si="0"/>
        <v>1080000</v>
      </c>
      <c r="H13" s="19"/>
      <c r="I13" s="6"/>
    </row>
    <row r="14" spans="1:9" ht="56.25" customHeight="1">
      <c r="A14" s="2"/>
      <c r="B14" s="14" t="s">
        <v>690</v>
      </c>
      <c r="C14" s="15" t="s">
        <v>691</v>
      </c>
      <c r="D14" s="16">
        <v>1</v>
      </c>
      <c r="E14" s="16" t="s">
        <v>681</v>
      </c>
      <c r="F14" s="17">
        <v>1700000</v>
      </c>
      <c r="G14" s="18">
        <f t="shared" si="0"/>
        <v>1700000</v>
      </c>
      <c r="H14" s="19"/>
      <c r="I14" s="6"/>
    </row>
    <row r="15" spans="1:9" ht="68.25" customHeight="1">
      <c r="A15" s="2"/>
      <c r="B15" s="14" t="s">
        <v>692</v>
      </c>
      <c r="C15" s="15" t="s">
        <v>693</v>
      </c>
      <c r="D15" s="16">
        <v>8</v>
      </c>
      <c r="E15" s="16" t="s">
        <v>686</v>
      </c>
      <c r="F15" s="17">
        <v>4000000</v>
      </c>
      <c r="G15" s="5">
        <f t="shared" si="0"/>
        <v>32000000</v>
      </c>
      <c r="H15" s="19"/>
      <c r="I15" s="6"/>
    </row>
    <row r="16" spans="1:9" ht="30.75" customHeight="1">
      <c r="A16" s="2"/>
      <c r="B16" s="14" t="s">
        <v>694</v>
      </c>
      <c r="C16" s="15" t="s">
        <v>695</v>
      </c>
      <c r="D16" s="16">
        <v>15</v>
      </c>
      <c r="E16" s="16" t="s">
        <v>32</v>
      </c>
      <c r="F16" s="20">
        <v>1000000</v>
      </c>
      <c r="G16" s="5">
        <f>D16*F16</f>
        <v>15000000</v>
      </c>
      <c r="H16" s="19"/>
      <c r="I16" s="6"/>
    </row>
    <row r="17" spans="1:9" ht="21">
      <c r="A17" s="2"/>
      <c r="B17" s="8" t="s">
        <v>450</v>
      </c>
      <c r="C17" s="9" t="s">
        <v>696</v>
      </c>
      <c r="D17" s="21"/>
      <c r="E17" s="22"/>
      <c r="F17" s="23"/>
      <c r="G17" s="21">
        <f>SUM(G18:G20)</f>
        <v>8500000</v>
      </c>
      <c r="H17" s="24"/>
      <c r="I17" s="25"/>
    </row>
    <row r="18" spans="1:9" ht="21">
      <c r="A18" s="3"/>
      <c r="B18" s="26" t="s">
        <v>24</v>
      </c>
      <c r="C18" s="16" t="s">
        <v>697</v>
      </c>
      <c r="D18" s="5">
        <v>1</v>
      </c>
      <c r="E18" s="3" t="s">
        <v>698</v>
      </c>
      <c r="F18" s="4">
        <v>2500000</v>
      </c>
      <c r="G18" s="5">
        <f t="shared" si="0"/>
        <v>2500000</v>
      </c>
      <c r="H18" s="19"/>
      <c r="I18" s="6"/>
    </row>
    <row r="19" spans="1:9" ht="21">
      <c r="A19" s="3"/>
      <c r="B19" s="26" t="s">
        <v>27</v>
      </c>
      <c r="C19" s="16" t="s">
        <v>699</v>
      </c>
      <c r="D19" s="5">
        <v>1</v>
      </c>
      <c r="E19" s="3" t="s">
        <v>698</v>
      </c>
      <c r="F19" s="4">
        <v>3000000</v>
      </c>
      <c r="G19" s="5">
        <f t="shared" si="0"/>
        <v>3000000</v>
      </c>
      <c r="H19" s="19"/>
      <c r="I19" s="6"/>
    </row>
    <row r="20" spans="1:9" ht="21">
      <c r="A20" s="3"/>
      <c r="B20" s="26" t="s">
        <v>27</v>
      </c>
      <c r="C20" s="16" t="s">
        <v>700</v>
      </c>
      <c r="D20" s="5">
        <v>1</v>
      </c>
      <c r="E20" s="3" t="s">
        <v>698</v>
      </c>
      <c r="F20" s="4">
        <v>3000000</v>
      </c>
      <c r="G20" s="5">
        <f t="shared" si="0"/>
        <v>3000000</v>
      </c>
      <c r="H20" s="19"/>
      <c r="I20" s="6"/>
    </row>
    <row r="21" spans="1:9" ht="21">
      <c r="A21" s="2"/>
      <c r="B21" s="8" t="s">
        <v>240</v>
      </c>
      <c r="C21" s="11" t="s">
        <v>701</v>
      </c>
      <c r="D21" s="21"/>
      <c r="E21" s="22"/>
      <c r="F21" s="22"/>
      <c r="G21" s="21">
        <f>SUM(G22)</f>
        <v>4000000</v>
      </c>
      <c r="H21" s="24"/>
      <c r="I21" s="25"/>
    </row>
    <row r="22" spans="1:9" ht="21">
      <c r="A22" s="2"/>
      <c r="B22" s="26" t="s">
        <v>178</v>
      </c>
      <c r="C22" s="3" t="s">
        <v>702</v>
      </c>
      <c r="D22" s="5">
        <v>2</v>
      </c>
      <c r="E22" s="3" t="s">
        <v>65</v>
      </c>
      <c r="F22" s="3">
        <v>2000000</v>
      </c>
      <c r="G22" s="5">
        <f t="shared" si="0"/>
        <v>4000000</v>
      </c>
      <c r="H22" s="19"/>
      <c r="I22" s="6"/>
    </row>
    <row r="23" spans="1:9" ht="21">
      <c r="A23" s="2"/>
      <c r="B23" s="26" t="s">
        <v>30</v>
      </c>
      <c r="C23" s="3" t="s">
        <v>703</v>
      </c>
      <c r="D23" s="5">
        <v>1</v>
      </c>
      <c r="E23" s="3" t="s">
        <v>65</v>
      </c>
      <c r="F23" s="3">
        <v>8000000</v>
      </c>
      <c r="G23" s="5">
        <f t="shared" si="0"/>
        <v>8000000</v>
      </c>
      <c r="H23" s="19"/>
      <c r="I23" s="6"/>
    </row>
    <row r="24" spans="1:9" ht="21">
      <c r="A24" s="2"/>
      <c r="B24" s="8" t="s">
        <v>668</v>
      </c>
      <c r="C24" s="9" t="s">
        <v>704</v>
      </c>
      <c r="D24" s="21"/>
      <c r="E24" s="22"/>
      <c r="F24" s="23"/>
      <c r="G24" s="21">
        <f>SUM(G25:G30)</f>
        <v>67300000</v>
      </c>
      <c r="H24" s="24"/>
      <c r="I24" s="25"/>
    </row>
    <row r="25" spans="1:9" ht="21">
      <c r="A25" s="2"/>
      <c r="B25" s="14" t="s">
        <v>36</v>
      </c>
      <c r="C25" s="16" t="s">
        <v>705</v>
      </c>
      <c r="D25" s="5">
        <v>43</v>
      </c>
      <c r="E25" s="3" t="s">
        <v>706</v>
      </c>
      <c r="F25" s="3">
        <v>100000</v>
      </c>
      <c r="G25" s="5">
        <f t="shared" ref="G25:G30" si="1">D25*F25</f>
        <v>4300000</v>
      </c>
      <c r="H25" s="19"/>
      <c r="I25" s="6"/>
    </row>
    <row r="26" spans="1:9" ht="150" customHeight="1">
      <c r="A26" s="2"/>
      <c r="B26" s="14" t="s">
        <v>39</v>
      </c>
      <c r="C26" s="3" t="s">
        <v>707</v>
      </c>
      <c r="D26" s="5">
        <v>1</v>
      </c>
      <c r="E26" s="3" t="s">
        <v>698</v>
      </c>
      <c r="F26" s="3">
        <v>10000000</v>
      </c>
      <c r="G26" s="5">
        <f t="shared" si="1"/>
        <v>10000000</v>
      </c>
      <c r="H26" s="19"/>
      <c r="I26" s="27" t="s">
        <v>708</v>
      </c>
    </row>
    <row r="27" spans="1:9" ht="139.5" customHeight="1">
      <c r="A27" s="2"/>
      <c r="B27" s="14" t="s">
        <v>41</v>
      </c>
      <c r="C27" s="3" t="s">
        <v>709</v>
      </c>
      <c r="D27" s="5">
        <v>1</v>
      </c>
      <c r="E27" s="3" t="s">
        <v>698</v>
      </c>
      <c r="F27" s="3">
        <v>15000000</v>
      </c>
      <c r="G27" s="5">
        <f t="shared" si="1"/>
        <v>15000000</v>
      </c>
      <c r="H27" s="19"/>
      <c r="I27" s="28" t="s">
        <v>710</v>
      </c>
    </row>
    <row r="28" spans="1:9" ht="44.25" customHeight="1">
      <c r="A28" s="2"/>
      <c r="B28" s="14" t="s">
        <v>711</v>
      </c>
      <c r="C28" s="29" t="s">
        <v>712</v>
      </c>
      <c r="D28" s="5">
        <v>1</v>
      </c>
      <c r="E28" s="3" t="s">
        <v>698</v>
      </c>
      <c r="F28" s="3">
        <v>5000000</v>
      </c>
      <c r="G28" s="5">
        <f t="shared" si="1"/>
        <v>5000000</v>
      </c>
      <c r="H28" s="19"/>
      <c r="I28" s="30" t="s">
        <v>713</v>
      </c>
    </row>
    <row r="29" spans="1:9" ht="159" customHeight="1">
      <c r="A29" s="2"/>
      <c r="B29" s="14" t="s">
        <v>714</v>
      </c>
      <c r="C29" s="16" t="s">
        <v>715</v>
      </c>
      <c r="D29" s="5">
        <v>6</v>
      </c>
      <c r="E29" s="3" t="s">
        <v>698</v>
      </c>
      <c r="F29" s="17">
        <v>500000</v>
      </c>
      <c r="G29" s="5">
        <f t="shared" si="1"/>
        <v>3000000</v>
      </c>
      <c r="H29" s="19"/>
      <c r="I29" s="6" t="s">
        <v>716</v>
      </c>
    </row>
    <row r="30" spans="1:9" ht="69.75" customHeight="1">
      <c r="A30" s="2"/>
      <c r="B30" s="14" t="s">
        <v>717</v>
      </c>
      <c r="C30" s="16" t="s">
        <v>718</v>
      </c>
      <c r="D30" s="5">
        <v>1</v>
      </c>
      <c r="E30" s="3" t="s">
        <v>698</v>
      </c>
      <c r="F30" s="17">
        <v>30000000</v>
      </c>
      <c r="G30" s="5">
        <f t="shared" si="1"/>
        <v>30000000</v>
      </c>
      <c r="H30" s="19"/>
      <c r="I30" s="6" t="s">
        <v>719</v>
      </c>
    </row>
    <row r="31" spans="1:9" ht="21">
      <c r="A31" s="31" t="s">
        <v>44</v>
      </c>
      <c r="B31" s="32"/>
      <c r="C31" s="33"/>
      <c r="D31" s="34"/>
      <c r="E31" s="33"/>
      <c r="F31" s="35"/>
      <c r="G31" s="34"/>
      <c r="H31" s="36"/>
      <c r="I31" s="37"/>
    </row>
    <row r="32" spans="1:9" ht="21">
      <c r="A32" s="7"/>
      <c r="B32" s="8" t="s">
        <v>14</v>
      </c>
      <c r="C32" s="9" t="s">
        <v>247</v>
      </c>
      <c r="D32" s="10"/>
      <c r="E32" s="11"/>
      <c r="F32" s="12"/>
      <c r="G32" s="21">
        <f>SUM(G33:G39)</f>
        <v>140000000</v>
      </c>
      <c r="H32" s="21">
        <f>SUM(H33:H39)</f>
        <v>0</v>
      </c>
      <c r="I32" s="13"/>
    </row>
    <row r="33" spans="1:9" ht="49.5" customHeight="1">
      <c r="A33" s="2"/>
      <c r="B33" s="14" t="s">
        <v>46</v>
      </c>
      <c r="C33" s="38" t="s">
        <v>720</v>
      </c>
      <c r="D33" s="5">
        <v>1</v>
      </c>
      <c r="E33" s="3" t="s">
        <v>698</v>
      </c>
      <c r="F33" s="3">
        <v>30000000</v>
      </c>
      <c r="G33" s="5">
        <f>D33*F33</f>
        <v>30000000</v>
      </c>
      <c r="H33" s="19"/>
      <c r="I33" s="39" t="s">
        <v>721</v>
      </c>
    </row>
    <row r="34" spans="1:9" ht="49.5" customHeight="1">
      <c r="A34" s="2"/>
      <c r="B34" s="14" t="s">
        <v>48</v>
      </c>
      <c r="C34" s="38" t="s">
        <v>722</v>
      </c>
      <c r="D34" s="5">
        <v>1</v>
      </c>
      <c r="E34" s="3" t="s">
        <v>698</v>
      </c>
      <c r="F34" s="3">
        <v>45000000</v>
      </c>
      <c r="G34" s="5">
        <f t="shared" ref="G34:G36" si="2">D34*F34</f>
        <v>45000000</v>
      </c>
      <c r="H34" s="19"/>
      <c r="I34" s="39" t="s">
        <v>721</v>
      </c>
    </row>
    <row r="35" spans="1:9" ht="54.75" customHeight="1">
      <c r="A35" s="2"/>
      <c r="B35" s="14" t="s">
        <v>140</v>
      </c>
      <c r="C35" s="38" t="s">
        <v>723</v>
      </c>
      <c r="D35" s="5">
        <v>1</v>
      </c>
      <c r="E35" s="3" t="s">
        <v>698</v>
      </c>
      <c r="F35" s="3">
        <v>5000000</v>
      </c>
      <c r="G35" s="5">
        <f t="shared" si="2"/>
        <v>5000000</v>
      </c>
      <c r="H35" s="19"/>
      <c r="I35" s="39" t="s">
        <v>724</v>
      </c>
    </row>
    <row r="36" spans="1:9" ht="76.5" customHeight="1">
      <c r="A36" s="2"/>
      <c r="B36" s="14" t="s">
        <v>142</v>
      </c>
      <c r="C36" s="38" t="s">
        <v>725</v>
      </c>
      <c r="D36" s="5">
        <v>1</v>
      </c>
      <c r="E36" s="3" t="s">
        <v>698</v>
      </c>
      <c r="F36" s="3">
        <v>15000000</v>
      </c>
      <c r="G36" s="5">
        <f t="shared" si="2"/>
        <v>15000000</v>
      </c>
      <c r="H36" s="19"/>
      <c r="I36" s="39" t="s">
        <v>726</v>
      </c>
    </row>
    <row r="37" spans="1:9" ht="24" customHeight="1">
      <c r="A37" s="2"/>
      <c r="B37" s="14" t="s">
        <v>727</v>
      </c>
      <c r="C37" s="38" t="s">
        <v>728</v>
      </c>
      <c r="D37" s="5">
        <v>1</v>
      </c>
      <c r="E37" s="3" t="s">
        <v>698</v>
      </c>
      <c r="F37" s="3">
        <v>20000000</v>
      </c>
      <c r="G37" s="5">
        <f>D37*F37</f>
        <v>20000000</v>
      </c>
      <c r="H37" s="19"/>
      <c r="I37" s="39" t="s">
        <v>729</v>
      </c>
    </row>
    <row r="38" spans="1:9" ht="44.25" customHeight="1">
      <c r="A38" s="2"/>
      <c r="B38" s="14" t="s">
        <v>730</v>
      </c>
      <c r="C38" s="38" t="s">
        <v>731</v>
      </c>
      <c r="D38" s="5">
        <v>1</v>
      </c>
      <c r="E38" s="3" t="s">
        <v>698</v>
      </c>
      <c r="F38" s="3">
        <v>20000000</v>
      </c>
      <c r="G38" s="5">
        <f>D38*F38</f>
        <v>20000000</v>
      </c>
      <c r="H38" s="19"/>
      <c r="I38" s="39" t="s">
        <v>732</v>
      </c>
    </row>
    <row r="39" spans="1:9" ht="33.75" customHeight="1">
      <c r="A39" s="2"/>
      <c r="B39" s="14" t="s">
        <v>733</v>
      </c>
      <c r="C39" s="40" t="s">
        <v>734</v>
      </c>
      <c r="D39" s="5">
        <v>10</v>
      </c>
      <c r="E39" s="3" t="s">
        <v>71</v>
      </c>
      <c r="F39" s="3">
        <v>500000</v>
      </c>
      <c r="G39" s="5">
        <f>D39*F39</f>
        <v>5000000</v>
      </c>
      <c r="H39" s="19"/>
      <c r="I39" s="6" t="s">
        <v>735</v>
      </c>
    </row>
    <row r="40" spans="1:9" ht="21">
      <c r="A40" s="31" t="s">
        <v>61</v>
      </c>
      <c r="B40" s="32"/>
      <c r="C40" s="33"/>
      <c r="D40" s="34"/>
      <c r="E40" s="33"/>
      <c r="F40" s="35"/>
      <c r="G40" s="34"/>
      <c r="H40" s="36"/>
      <c r="I40" s="37"/>
    </row>
    <row r="41" spans="1:9" ht="21">
      <c r="A41" s="7"/>
      <c r="B41" s="8">
        <v>1</v>
      </c>
      <c r="C41" s="9" t="s">
        <v>146</v>
      </c>
      <c r="D41" s="10"/>
      <c r="E41" s="11"/>
      <c r="F41" s="12"/>
      <c r="G41" s="21">
        <f>SUM(G42:G44)</f>
        <v>59000000</v>
      </c>
      <c r="H41" s="21">
        <f>SUM(H42:H44)</f>
        <v>0</v>
      </c>
      <c r="I41" s="13"/>
    </row>
    <row r="42" spans="1:9" ht="21">
      <c r="A42" s="2"/>
      <c r="B42" s="14" t="s">
        <v>63</v>
      </c>
      <c r="C42" s="38" t="s">
        <v>736</v>
      </c>
      <c r="D42" s="5">
        <v>5</v>
      </c>
      <c r="E42" s="3" t="s">
        <v>71</v>
      </c>
      <c r="F42" s="3">
        <v>6000000</v>
      </c>
      <c r="G42" s="5">
        <f>D42*F42</f>
        <v>30000000</v>
      </c>
      <c r="H42" s="19"/>
      <c r="I42" s="6"/>
    </row>
    <row r="43" spans="1:9" ht="21">
      <c r="A43" s="2"/>
      <c r="B43" s="14" t="s">
        <v>66</v>
      </c>
      <c r="C43" s="38" t="s">
        <v>737</v>
      </c>
      <c r="D43" s="5">
        <v>2</v>
      </c>
      <c r="E43" s="3" t="s">
        <v>71</v>
      </c>
      <c r="F43" s="3">
        <v>7000000</v>
      </c>
      <c r="G43" s="5">
        <f t="shared" ref="G43:G45" si="3">D43*F43</f>
        <v>14000000</v>
      </c>
      <c r="H43" s="19"/>
      <c r="I43" s="6"/>
    </row>
    <row r="44" spans="1:9" ht="21">
      <c r="A44" s="2"/>
      <c r="B44" s="14" t="s">
        <v>69</v>
      </c>
      <c r="C44" s="38" t="s">
        <v>738</v>
      </c>
      <c r="D44" s="5">
        <v>1</v>
      </c>
      <c r="E44" s="3" t="s">
        <v>65</v>
      </c>
      <c r="F44" s="3">
        <v>15000000</v>
      </c>
      <c r="G44" s="5">
        <f t="shared" si="3"/>
        <v>15000000</v>
      </c>
      <c r="H44" s="19"/>
      <c r="I44" s="6"/>
    </row>
    <row r="45" spans="1:9" ht="21">
      <c r="A45" s="2"/>
      <c r="B45" s="14" t="s">
        <v>204</v>
      </c>
      <c r="C45" s="38" t="s">
        <v>739</v>
      </c>
      <c r="D45" s="5">
        <v>1</v>
      </c>
      <c r="E45" s="3" t="s">
        <v>71</v>
      </c>
      <c r="F45" s="3">
        <v>25000000</v>
      </c>
      <c r="G45" s="5">
        <f t="shared" si="3"/>
        <v>25000000</v>
      </c>
      <c r="H45" s="19"/>
      <c r="I45" s="6"/>
    </row>
    <row r="47" spans="1:9" ht="21">
      <c r="A47" s="66" t="s">
        <v>740</v>
      </c>
      <c r="B47" s="67"/>
      <c r="C47" s="68"/>
      <c r="D47" s="69"/>
      <c r="E47" s="70"/>
      <c r="F47" s="67"/>
      <c r="G47" s="70"/>
      <c r="H47" s="71"/>
    </row>
    <row r="48" spans="1:9" ht="21">
      <c r="A48" s="66"/>
      <c r="B48" s="67"/>
      <c r="C48" s="1183"/>
      <c r="D48" s="1183"/>
      <c r="E48" s="1183"/>
      <c r="F48" s="1183"/>
      <c r="G48" s="70"/>
      <c r="H48" s="71"/>
    </row>
    <row r="49" spans="1:8" ht="41.25">
      <c r="A49" s="66" t="s">
        <v>106</v>
      </c>
      <c r="B49" s="67"/>
      <c r="C49" s="68"/>
      <c r="D49" s="69"/>
      <c r="E49" s="70"/>
      <c r="F49" s="67" t="s">
        <v>108</v>
      </c>
      <c r="G49" s="70"/>
      <c r="H49" s="71" t="s">
        <v>109</v>
      </c>
    </row>
    <row r="50" spans="1:8" ht="35.25" customHeight="1">
      <c r="A50" s="66" t="s">
        <v>741</v>
      </c>
      <c r="B50" s="67"/>
      <c r="C50" s="68"/>
      <c r="D50" s="69"/>
      <c r="E50" s="70"/>
      <c r="F50" s="67" t="s">
        <v>112</v>
      </c>
      <c r="G50" s="70"/>
      <c r="H50" s="71" t="s">
        <v>113</v>
      </c>
    </row>
    <row r="51" spans="1:8" ht="21">
      <c r="A51" s="66"/>
      <c r="B51" s="67"/>
      <c r="C51" s="68"/>
      <c r="D51" s="69"/>
      <c r="E51" s="70"/>
      <c r="F51" s="67"/>
      <c r="G51" s="70"/>
      <c r="H51" s="71"/>
    </row>
    <row r="52" spans="1:8" ht="21">
      <c r="A52" s="66"/>
      <c r="B52" s="67"/>
      <c r="C52" s="68"/>
      <c r="D52" s="69"/>
      <c r="E52" s="70"/>
      <c r="F52" s="67"/>
      <c r="G52" s="70"/>
      <c r="H52" s="71"/>
    </row>
    <row r="53" spans="1:8" ht="21">
      <c r="A53" s="66"/>
      <c r="B53" s="67"/>
      <c r="C53" s="68"/>
      <c r="D53" s="69"/>
      <c r="E53" s="70"/>
      <c r="F53" s="67"/>
      <c r="G53" s="70"/>
      <c r="H53" s="71"/>
    </row>
    <row r="54" spans="1:8" ht="108.75" customHeight="1">
      <c r="A54" s="72" t="s">
        <v>742</v>
      </c>
      <c r="B54" s="67"/>
      <c r="C54" s="68"/>
      <c r="D54" s="69"/>
      <c r="E54" s="70"/>
      <c r="F54" s="73" t="s">
        <v>116</v>
      </c>
      <c r="G54" s="70"/>
      <c r="H54" s="74" t="s">
        <v>117</v>
      </c>
    </row>
    <row r="55" spans="1:8" ht="21">
      <c r="A55" s="69"/>
      <c r="B55" s="67"/>
      <c r="C55" s="68"/>
      <c r="D55" s="69"/>
      <c r="E55" s="70"/>
      <c r="F55" s="67"/>
      <c r="G55" s="70"/>
      <c r="H55" s="71"/>
    </row>
  </sheetData>
  <mergeCells count="4">
    <mergeCell ref="A5:H5"/>
    <mergeCell ref="A6:B6"/>
    <mergeCell ref="D6:E6"/>
    <mergeCell ref="C48:F4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CCBC-CF27-4FBD-A24A-0B20B7372DD8}">
  <dimension ref="A1:J140"/>
  <sheetViews>
    <sheetView topLeftCell="A121" workbookViewId="0">
      <selection sqref="A1:J140"/>
    </sheetView>
  </sheetViews>
  <sheetFormatPr defaultRowHeight="15"/>
  <cols>
    <col min="1" max="1" width="13.7109375" customWidth="1"/>
    <col min="2" max="2" width="12.42578125" customWidth="1"/>
    <col min="3" max="3" width="16.140625" customWidth="1"/>
    <col min="4" max="4" width="24.140625" customWidth="1"/>
    <col min="5" max="5" width="18.85546875" customWidth="1"/>
    <col min="6" max="6" width="21.5703125" customWidth="1"/>
    <col min="7" max="7" width="28.85546875" customWidth="1"/>
    <col min="8" max="8" width="40.7109375" customWidth="1"/>
    <col min="9" max="9" width="32.140625" customWidth="1"/>
    <col min="10" max="10" width="33" customWidth="1"/>
  </cols>
  <sheetData>
    <row r="1" spans="1:10">
      <c r="A1" s="367" t="s">
        <v>0</v>
      </c>
      <c r="B1" s="368"/>
      <c r="C1" s="368"/>
      <c r="D1" s="368"/>
      <c r="E1" s="369"/>
      <c r="F1" s="370"/>
      <c r="G1" s="371"/>
      <c r="H1" s="372"/>
      <c r="I1" s="373"/>
      <c r="J1" s="374"/>
    </row>
    <row r="2" spans="1:10">
      <c r="A2" s="375" t="s">
        <v>1</v>
      </c>
      <c r="B2" s="376"/>
      <c r="C2" s="376"/>
      <c r="D2" s="376" t="s">
        <v>2</v>
      </c>
      <c r="E2" s="377"/>
      <c r="F2" s="378"/>
      <c r="G2" s="379"/>
      <c r="H2" s="380"/>
      <c r="I2" s="381"/>
      <c r="J2" s="382"/>
    </row>
    <row r="3" spans="1:10">
      <c r="A3" s="375" t="s">
        <v>3</v>
      </c>
      <c r="B3" s="376"/>
      <c r="C3" s="376"/>
      <c r="D3" s="376" t="s">
        <v>743</v>
      </c>
      <c r="E3" s="377"/>
      <c r="F3" s="378"/>
      <c r="G3" s="379"/>
      <c r="H3" s="380"/>
      <c r="I3" s="381"/>
      <c r="J3" s="382"/>
    </row>
    <row r="4" spans="1:10">
      <c r="A4" s="375" t="s">
        <v>87</v>
      </c>
      <c r="B4" s="376"/>
      <c r="C4" s="376"/>
      <c r="D4" s="383" t="s">
        <v>744</v>
      </c>
      <c r="E4" s="377"/>
      <c r="F4" s="378"/>
      <c r="G4" s="379"/>
      <c r="H4" s="380"/>
      <c r="I4" s="381"/>
      <c r="J4" s="382"/>
    </row>
    <row r="5" spans="1:10">
      <c r="A5" s="1185"/>
      <c r="B5" s="1186"/>
      <c r="C5" s="1186"/>
      <c r="D5" s="1186"/>
      <c r="E5" s="1186"/>
      <c r="F5" s="1186"/>
      <c r="G5" s="1186"/>
      <c r="H5" s="1186"/>
      <c r="I5" s="1186"/>
      <c r="J5" s="384"/>
    </row>
    <row r="6" spans="1:10" ht="45.75">
      <c r="A6" s="1187" t="s">
        <v>7</v>
      </c>
      <c r="B6" s="1187"/>
      <c r="C6" s="386"/>
      <c r="D6" s="386" t="s">
        <v>8</v>
      </c>
      <c r="E6" s="1188" t="s">
        <v>9</v>
      </c>
      <c r="F6" s="1189"/>
      <c r="G6" s="387" t="s">
        <v>10</v>
      </c>
      <c r="H6" s="388" t="s">
        <v>11</v>
      </c>
      <c r="I6" s="389" t="s">
        <v>89</v>
      </c>
      <c r="J6" s="385" t="s">
        <v>90</v>
      </c>
    </row>
    <row r="7" spans="1:10">
      <c r="A7" s="390"/>
      <c r="B7" s="391"/>
      <c r="C7" s="391"/>
      <c r="D7" s="391"/>
      <c r="E7" s="392"/>
      <c r="F7" s="393"/>
      <c r="G7" s="394"/>
      <c r="H7" s="395"/>
      <c r="I7" s="396"/>
      <c r="J7" s="397"/>
    </row>
    <row r="8" spans="1:10">
      <c r="A8" s="398" t="s">
        <v>13</v>
      </c>
      <c r="B8" s="399"/>
      <c r="C8" s="399"/>
      <c r="D8" s="399"/>
      <c r="E8" s="392"/>
      <c r="F8" s="393"/>
      <c r="G8" s="394"/>
      <c r="H8" s="395"/>
      <c r="I8" s="396"/>
      <c r="J8" s="397"/>
    </row>
    <row r="9" spans="1:10">
      <c r="A9" s="400"/>
      <c r="B9" s="401" t="s">
        <v>14</v>
      </c>
      <c r="C9" s="402"/>
      <c r="D9" s="403" t="s">
        <v>745</v>
      </c>
      <c r="E9" s="404"/>
      <c r="F9" s="405"/>
      <c r="G9" s="387"/>
      <c r="H9" s="406"/>
      <c r="I9" s="407"/>
      <c r="J9" s="408"/>
    </row>
    <row r="10" spans="1:10">
      <c r="A10" s="400"/>
      <c r="B10" s="409" t="s">
        <v>16</v>
      </c>
      <c r="C10" s="402"/>
      <c r="D10" s="403" t="s">
        <v>746</v>
      </c>
      <c r="E10" s="404"/>
      <c r="F10" s="405"/>
      <c r="G10" s="387"/>
      <c r="H10" s="406"/>
      <c r="I10" s="407"/>
      <c r="J10" s="408"/>
    </row>
    <row r="11" spans="1:10">
      <c r="A11" s="410"/>
      <c r="B11" s="409"/>
      <c r="C11" s="411" t="s">
        <v>366</v>
      </c>
      <c r="D11" s="412" t="s">
        <v>747</v>
      </c>
      <c r="E11" s="413">
        <v>1</v>
      </c>
      <c r="F11" s="414" t="s">
        <v>748</v>
      </c>
      <c r="G11" s="415">
        <v>9000000</v>
      </c>
      <c r="H11" s="416">
        <f>E11*G11</f>
        <v>9000000</v>
      </c>
      <c r="I11" s="417"/>
      <c r="J11" s="418"/>
    </row>
    <row r="12" spans="1:10">
      <c r="A12" s="410"/>
      <c r="B12" s="409"/>
      <c r="C12" s="411" t="s">
        <v>369</v>
      </c>
      <c r="D12" s="412" t="s">
        <v>749</v>
      </c>
      <c r="E12" s="413">
        <v>4</v>
      </c>
      <c r="F12" s="414" t="s">
        <v>83</v>
      </c>
      <c r="G12" s="415">
        <v>1500000</v>
      </c>
      <c r="H12" s="416">
        <f>E12*G12</f>
        <v>6000000</v>
      </c>
      <c r="I12" s="417"/>
      <c r="J12" s="418"/>
    </row>
    <row r="13" spans="1:10">
      <c r="A13" s="410"/>
      <c r="B13" s="409"/>
      <c r="C13" s="411" t="s">
        <v>372</v>
      </c>
      <c r="D13" s="412" t="s">
        <v>750</v>
      </c>
      <c r="E13" s="413">
        <v>12</v>
      </c>
      <c r="F13" s="414" t="s">
        <v>751</v>
      </c>
      <c r="G13" s="415">
        <v>150000</v>
      </c>
      <c r="H13" s="416">
        <f>E13*G13</f>
        <v>1800000</v>
      </c>
      <c r="I13" s="417"/>
      <c r="J13" s="418"/>
    </row>
    <row r="14" spans="1:10">
      <c r="A14" s="410"/>
      <c r="B14" s="409"/>
      <c r="C14" s="411" t="s">
        <v>374</v>
      </c>
      <c r="D14" s="412" t="s">
        <v>752</v>
      </c>
      <c r="E14" s="413">
        <v>4</v>
      </c>
      <c r="F14" s="414" t="s">
        <v>83</v>
      </c>
      <c r="G14" s="415">
        <v>500000</v>
      </c>
      <c r="H14" s="416">
        <f>E14*G14</f>
        <v>2000000</v>
      </c>
      <c r="I14" s="417"/>
      <c r="J14" s="418"/>
    </row>
    <row r="15" spans="1:10">
      <c r="A15" s="410"/>
      <c r="B15" s="409"/>
      <c r="C15" s="411" t="s">
        <v>376</v>
      </c>
      <c r="D15" s="412" t="s">
        <v>753</v>
      </c>
      <c r="E15" s="413">
        <v>4</v>
      </c>
      <c r="F15" s="414" t="s">
        <v>83</v>
      </c>
      <c r="G15" s="415">
        <v>250000</v>
      </c>
      <c r="H15" s="416">
        <f>E15*G15</f>
        <v>1000000</v>
      </c>
      <c r="I15" s="417"/>
      <c r="J15" s="418"/>
    </row>
    <row r="16" spans="1:10">
      <c r="A16" s="410"/>
      <c r="B16" s="409"/>
      <c r="C16" s="411"/>
      <c r="D16" s="412"/>
      <c r="E16" s="413"/>
      <c r="F16" s="414"/>
      <c r="G16" s="415"/>
      <c r="H16" s="416">
        <f t="shared" ref="H16:H79" si="0">E16*G16</f>
        <v>0</v>
      </c>
      <c r="I16" s="417"/>
      <c r="J16" s="418"/>
    </row>
    <row r="17" spans="1:10">
      <c r="A17" s="410"/>
      <c r="B17" s="409" t="s">
        <v>19</v>
      </c>
      <c r="C17" s="411"/>
      <c r="D17" s="403" t="s">
        <v>754</v>
      </c>
      <c r="E17" s="413"/>
      <c r="F17" s="414"/>
      <c r="G17" s="415"/>
      <c r="H17" s="416">
        <f t="shared" si="0"/>
        <v>0</v>
      </c>
      <c r="I17" s="417"/>
      <c r="J17" s="418"/>
    </row>
    <row r="18" spans="1:10">
      <c r="A18" s="410"/>
      <c r="B18" s="419"/>
      <c r="C18" s="419" t="s">
        <v>403</v>
      </c>
      <c r="D18" s="412" t="s">
        <v>755</v>
      </c>
      <c r="E18" s="413">
        <v>10</v>
      </c>
      <c r="F18" s="414" t="s">
        <v>71</v>
      </c>
      <c r="G18" s="415">
        <v>20000</v>
      </c>
      <c r="H18" s="416">
        <f t="shared" si="0"/>
        <v>200000</v>
      </c>
      <c r="I18" s="417"/>
      <c r="J18" s="420"/>
    </row>
    <row r="19" spans="1:10">
      <c r="A19" s="410"/>
      <c r="B19" s="419"/>
      <c r="C19" s="419" t="s">
        <v>405</v>
      </c>
      <c r="D19" s="412" t="s">
        <v>756</v>
      </c>
      <c r="E19" s="413">
        <v>20</v>
      </c>
      <c r="F19" s="414" t="s">
        <v>71</v>
      </c>
      <c r="G19" s="415">
        <v>20000</v>
      </c>
      <c r="H19" s="416">
        <f t="shared" si="0"/>
        <v>400000</v>
      </c>
      <c r="I19" s="417"/>
      <c r="J19" s="420"/>
    </row>
    <row r="20" spans="1:10">
      <c r="A20" s="410"/>
      <c r="B20" s="419"/>
      <c r="C20" s="419" t="s">
        <v>407</v>
      </c>
      <c r="D20" s="412" t="s">
        <v>757</v>
      </c>
      <c r="E20" s="413">
        <v>1</v>
      </c>
      <c r="F20" s="414" t="s">
        <v>68</v>
      </c>
      <c r="G20" s="415">
        <v>1000000</v>
      </c>
      <c r="H20" s="416">
        <f t="shared" si="0"/>
        <v>1000000</v>
      </c>
      <c r="I20" s="417"/>
      <c r="J20" s="420"/>
    </row>
    <row r="21" spans="1:10">
      <c r="A21" s="410"/>
      <c r="B21" s="419"/>
      <c r="C21" s="419" t="s">
        <v>409</v>
      </c>
      <c r="D21" s="412" t="s">
        <v>758</v>
      </c>
      <c r="E21" s="413">
        <v>5</v>
      </c>
      <c r="F21" s="414" t="s">
        <v>43</v>
      </c>
      <c r="G21" s="415">
        <v>100000</v>
      </c>
      <c r="H21" s="416">
        <f t="shared" si="0"/>
        <v>500000</v>
      </c>
      <c r="I21" s="417"/>
      <c r="J21" s="420"/>
    </row>
    <row r="22" spans="1:10">
      <c r="A22" s="410"/>
      <c r="B22" s="419"/>
      <c r="C22" s="419" t="s">
        <v>411</v>
      </c>
      <c r="D22" s="412" t="s">
        <v>759</v>
      </c>
      <c r="E22" s="413">
        <v>2</v>
      </c>
      <c r="F22" s="414" t="s">
        <v>65</v>
      </c>
      <c r="G22" s="415">
        <v>150000</v>
      </c>
      <c r="H22" s="416">
        <f t="shared" si="0"/>
        <v>300000</v>
      </c>
      <c r="I22" s="417"/>
      <c r="J22" s="420"/>
    </row>
    <row r="23" spans="1:10">
      <c r="A23" s="410"/>
      <c r="B23" s="419"/>
      <c r="C23" s="419" t="s">
        <v>413</v>
      </c>
      <c r="D23" s="412" t="s">
        <v>760</v>
      </c>
      <c r="E23" s="413">
        <v>2</v>
      </c>
      <c r="F23" s="414" t="s">
        <v>68</v>
      </c>
      <c r="G23" s="415">
        <v>250000</v>
      </c>
      <c r="H23" s="416">
        <f t="shared" si="0"/>
        <v>500000</v>
      </c>
      <c r="I23" s="417"/>
      <c r="J23" s="420"/>
    </row>
    <row r="24" spans="1:10">
      <c r="A24" s="410"/>
      <c r="B24" s="419"/>
      <c r="C24" s="419" t="s">
        <v>415</v>
      </c>
      <c r="D24" s="421" t="s">
        <v>761</v>
      </c>
      <c r="E24" s="413">
        <v>2</v>
      </c>
      <c r="F24" s="414" t="s">
        <v>71</v>
      </c>
      <c r="G24" s="415">
        <v>500000</v>
      </c>
      <c r="H24" s="416">
        <f t="shared" si="0"/>
        <v>1000000</v>
      </c>
      <c r="I24" s="417"/>
      <c r="J24" s="420"/>
    </row>
    <row r="25" spans="1:10">
      <c r="A25" s="410"/>
      <c r="B25" s="419"/>
      <c r="C25" s="419" t="s">
        <v>417</v>
      </c>
      <c r="D25" s="421" t="s">
        <v>762</v>
      </c>
      <c r="E25" s="413">
        <v>1</v>
      </c>
      <c r="F25" s="414" t="s">
        <v>68</v>
      </c>
      <c r="G25" s="415">
        <v>3000000</v>
      </c>
      <c r="H25" s="416">
        <f t="shared" si="0"/>
        <v>3000000</v>
      </c>
      <c r="I25" s="417"/>
      <c r="J25" s="420"/>
    </row>
    <row r="26" spans="1:10" ht="45.75">
      <c r="A26" s="410"/>
      <c r="B26" s="419"/>
      <c r="C26" s="419" t="s">
        <v>419</v>
      </c>
      <c r="D26" s="422" t="s">
        <v>763</v>
      </c>
      <c r="E26" s="413">
        <v>2</v>
      </c>
      <c r="F26" s="414" t="s">
        <v>71</v>
      </c>
      <c r="G26" s="415">
        <v>100000</v>
      </c>
      <c r="H26" s="416">
        <f t="shared" si="0"/>
        <v>200000</v>
      </c>
      <c r="I26" s="417"/>
      <c r="J26" s="420"/>
    </row>
    <row r="27" spans="1:10" ht="30.75">
      <c r="A27" s="410"/>
      <c r="B27" s="419"/>
      <c r="C27" s="419" t="s">
        <v>421</v>
      </c>
      <c r="D27" s="422" t="s">
        <v>764</v>
      </c>
      <c r="E27" s="413">
        <v>2</v>
      </c>
      <c r="F27" s="414" t="s">
        <v>68</v>
      </c>
      <c r="G27" s="415">
        <v>240000</v>
      </c>
      <c r="H27" s="416">
        <f t="shared" si="0"/>
        <v>480000</v>
      </c>
      <c r="I27" s="417"/>
      <c r="J27" s="420"/>
    </row>
    <row r="28" spans="1:10" ht="30.75">
      <c r="A28" s="410"/>
      <c r="B28" s="419"/>
      <c r="C28" s="419" t="s">
        <v>423</v>
      </c>
      <c r="D28" s="422" t="s">
        <v>765</v>
      </c>
      <c r="E28" s="413">
        <v>2</v>
      </c>
      <c r="F28" s="414" t="s">
        <v>68</v>
      </c>
      <c r="G28" s="415">
        <v>150000</v>
      </c>
      <c r="H28" s="416">
        <f t="shared" si="0"/>
        <v>300000</v>
      </c>
      <c r="I28" s="417"/>
      <c r="J28" s="420"/>
    </row>
    <row r="29" spans="1:10" ht="30.75">
      <c r="A29" s="410"/>
      <c r="B29" s="419"/>
      <c r="C29" s="419" t="s">
        <v>425</v>
      </c>
      <c r="D29" s="422" t="s">
        <v>766</v>
      </c>
      <c r="E29" s="413">
        <v>10</v>
      </c>
      <c r="F29" s="414" t="s">
        <v>71</v>
      </c>
      <c r="G29" s="415">
        <v>150000</v>
      </c>
      <c r="H29" s="416">
        <f t="shared" si="0"/>
        <v>1500000</v>
      </c>
      <c r="I29" s="417"/>
      <c r="J29" s="420"/>
    </row>
    <row r="30" spans="1:10" ht="30.75">
      <c r="A30" s="410"/>
      <c r="B30" s="419"/>
      <c r="C30" s="419" t="s">
        <v>427</v>
      </c>
      <c r="D30" s="422" t="s">
        <v>767</v>
      </c>
      <c r="E30" s="413">
        <v>10</v>
      </c>
      <c r="F30" s="414" t="s">
        <v>71</v>
      </c>
      <c r="G30" s="415">
        <v>250000</v>
      </c>
      <c r="H30" s="416">
        <f t="shared" si="0"/>
        <v>2500000</v>
      </c>
      <c r="I30" s="417"/>
      <c r="J30" s="420"/>
    </row>
    <row r="31" spans="1:10" ht="30.75">
      <c r="A31" s="410"/>
      <c r="B31" s="419"/>
      <c r="C31" s="419" t="s">
        <v>429</v>
      </c>
      <c r="D31" s="422" t="s">
        <v>768</v>
      </c>
      <c r="E31" s="413">
        <v>2</v>
      </c>
      <c r="F31" s="414" t="s">
        <v>71</v>
      </c>
      <c r="G31" s="415">
        <v>250000</v>
      </c>
      <c r="H31" s="416">
        <f t="shared" si="0"/>
        <v>500000</v>
      </c>
      <c r="I31" s="417"/>
      <c r="J31" s="420"/>
    </row>
    <row r="32" spans="1:10">
      <c r="A32" s="410"/>
      <c r="B32" s="419"/>
      <c r="C32" s="419" t="s">
        <v>431</v>
      </c>
      <c r="D32" s="423" t="s">
        <v>769</v>
      </c>
      <c r="E32" s="413">
        <v>10</v>
      </c>
      <c r="F32" s="414" t="s">
        <v>71</v>
      </c>
      <c r="G32" s="415">
        <v>150000</v>
      </c>
      <c r="H32" s="416">
        <f t="shared" si="0"/>
        <v>1500000</v>
      </c>
      <c r="I32" s="417"/>
      <c r="J32" s="420"/>
    </row>
    <row r="33" spans="1:10">
      <c r="A33" s="410"/>
      <c r="B33" s="419"/>
      <c r="C33" s="419" t="s">
        <v>433</v>
      </c>
      <c r="D33" s="423" t="s">
        <v>770</v>
      </c>
      <c r="E33" s="413">
        <v>10</v>
      </c>
      <c r="F33" s="414" t="s">
        <v>71</v>
      </c>
      <c r="G33" s="415">
        <v>150000</v>
      </c>
      <c r="H33" s="416">
        <f t="shared" si="0"/>
        <v>1500000</v>
      </c>
      <c r="I33" s="417"/>
      <c r="J33" s="420"/>
    </row>
    <row r="34" spans="1:10">
      <c r="A34" s="410"/>
      <c r="B34" s="419"/>
      <c r="C34" s="419" t="s">
        <v>435</v>
      </c>
      <c r="D34" s="424" t="s">
        <v>771</v>
      </c>
      <c r="E34" s="413">
        <v>10</v>
      </c>
      <c r="F34" s="414" t="s">
        <v>71</v>
      </c>
      <c r="G34" s="415">
        <v>75000</v>
      </c>
      <c r="H34" s="416">
        <f t="shared" si="0"/>
        <v>750000</v>
      </c>
      <c r="I34" s="417"/>
      <c r="J34" s="420"/>
    </row>
    <row r="35" spans="1:10">
      <c r="A35" s="410"/>
      <c r="B35" s="419"/>
      <c r="C35" s="419" t="s">
        <v>437</v>
      </c>
      <c r="D35" s="425" t="s">
        <v>772</v>
      </c>
      <c r="E35" s="413">
        <v>10</v>
      </c>
      <c r="F35" s="414" t="s">
        <v>71</v>
      </c>
      <c r="G35" s="415">
        <v>25000</v>
      </c>
      <c r="H35" s="416">
        <f t="shared" si="0"/>
        <v>250000</v>
      </c>
      <c r="I35" s="417"/>
      <c r="J35" s="420"/>
    </row>
    <row r="36" spans="1:10">
      <c r="A36" s="410"/>
      <c r="B36" s="419"/>
      <c r="C36" s="419" t="s">
        <v>439</v>
      </c>
      <c r="D36" s="424" t="s">
        <v>773</v>
      </c>
      <c r="E36" s="413">
        <v>5</v>
      </c>
      <c r="F36" s="414" t="s">
        <v>68</v>
      </c>
      <c r="G36" s="415">
        <v>250000</v>
      </c>
      <c r="H36" s="416">
        <f t="shared" si="0"/>
        <v>1250000</v>
      </c>
      <c r="I36" s="417"/>
      <c r="J36" s="420"/>
    </row>
    <row r="37" spans="1:10">
      <c r="A37" s="410"/>
      <c r="B37" s="419"/>
      <c r="C37" s="419" t="s">
        <v>441</v>
      </c>
      <c r="D37" s="425" t="s">
        <v>774</v>
      </c>
      <c r="E37" s="413">
        <v>10</v>
      </c>
      <c r="F37" s="414" t="s">
        <v>71</v>
      </c>
      <c r="G37" s="415">
        <v>95000</v>
      </c>
      <c r="H37" s="416">
        <f t="shared" si="0"/>
        <v>950000</v>
      </c>
      <c r="I37" s="417"/>
      <c r="J37" s="420"/>
    </row>
    <row r="38" spans="1:10">
      <c r="A38" s="410"/>
      <c r="B38" s="419"/>
      <c r="C38" s="419" t="s">
        <v>443</v>
      </c>
      <c r="D38" s="425" t="s">
        <v>775</v>
      </c>
      <c r="E38" s="426">
        <v>1</v>
      </c>
      <c r="F38" s="414" t="s">
        <v>65</v>
      </c>
      <c r="G38" s="415">
        <v>390000</v>
      </c>
      <c r="H38" s="416">
        <f t="shared" si="0"/>
        <v>390000</v>
      </c>
      <c r="I38" s="417"/>
      <c r="J38" s="420"/>
    </row>
    <row r="39" spans="1:10">
      <c r="A39" s="410"/>
      <c r="B39" s="419"/>
      <c r="C39" s="419" t="s">
        <v>445</v>
      </c>
      <c r="D39" s="425" t="s">
        <v>776</v>
      </c>
      <c r="E39" s="426">
        <v>1</v>
      </c>
      <c r="F39" s="414" t="s">
        <v>68</v>
      </c>
      <c r="G39" s="415">
        <v>120000</v>
      </c>
      <c r="H39" s="416">
        <f t="shared" si="0"/>
        <v>120000</v>
      </c>
      <c r="I39" s="417"/>
      <c r="J39" s="420"/>
    </row>
    <row r="40" spans="1:10">
      <c r="A40" s="410"/>
      <c r="B40" s="419"/>
      <c r="C40" s="411" t="s">
        <v>448</v>
      </c>
      <c r="D40" s="425" t="s">
        <v>777</v>
      </c>
      <c r="E40" s="427">
        <v>5</v>
      </c>
      <c r="F40" s="414" t="s">
        <v>71</v>
      </c>
      <c r="G40" s="415">
        <v>100000</v>
      </c>
      <c r="H40" s="416">
        <f t="shared" si="0"/>
        <v>500000</v>
      </c>
      <c r="I40" s="417"/>
      <c r="J40" s="420"/>
    </row>
    <row r="41" spans="1:10">
      <c r="A41" s="410"/>
      <c r="B41" s="419"/>
      <c r="C41" s="411" t="s">
        <v>778</v>
      </c>
      <c r="D41" s="425" t="s">
        <v>779</v>
      </c>
      <c r="E41" s="427">
        <v>5</v>
      </c>
      <c r="F41" s="414" t="s">
        <v>71</v>
      </c>
      <c r="G41" s="415">
        <v>100000</v>
      </c>
      <c r="H41" s="416">
        <f t="shared" si="0"/>
        <v>500000</v>
      </c>
      <c r="I41" s="417"/>
      <c r="J41" s="420"/>
    </row>
    <row r="42" spans="1:10">
      <c r="A42" s="410"/>
      <c r="B42" s="419"/>
      <c r="C42" s="411" t="s">
        <v>780</v>
      </c>
      <c r="D42" s="425" t="s">
        <v>781</v>
      </c>
      <c r="E42" s="427">
        <v>50</v>
      </c>
      <c r="F42" s="414" t="s">
        <v>71</v>
      </c>
      <c r="G42" s="415">
        <v>25000</v>
      </c>
      <c r="H42" s="416">
        <f t="shared" si="0"/>
        <v>1250000</v>
      </c>
      <c r="I42" s="417"/>
      <c r="J42" s="420"/>
    </row>
    <row r="43" spans="1:10">
      <c r="A43" s="410"/>
      <c r="B43" s="419"/>
      <c r="C43" s="411" t="s">
        <v>782</v>
      </c>
      <c r="D43" s="425" t="s">
        <v>783</v>
      </c>
      <c r="E43" s="427">
        <v>10</v>
      </c>
      <c r="F43" s="428" t="s">
        <v>71</v>
      </c>
      <c r="G43" s="428">
        <v>130000</v>
      </c>
      <c r="H43" s="416">
        <f t="shared" si="0"/>
        <v>1300000</v>
      </c>
      <c r="I43" s="417"/>
      <c r="J43" s="420"/>
    </row>
    <row r="44" spans="1:10">
      <c r="A44" s="400"/>
      <c r="B44" s="409" t="s">
        <v>21</v>
      </c>
      <c r="C44" s="402"/>
      <c r="D44" s="429" t="s">
        <v>784</v>
      </c>
      <c r="E44" s="404"/>
      <c r="F44" s="405"/>
      <c r="G44" s="387"/>
      <c r="H44" s="416">
        <f t="shared" si="0"/>
        <v>0</v>
      </c>
      <c r="I44" s="407"/>
      <c r="J44" s="408"/>
    </row>
    <row r="45" spans="1:10" ht="45.75">
      <c r="A45" s="410"/>
      <c r="B45" s="430"/>
      <c r="C45" s="419" t="s">
        <v>785</v>
      </c>
      <c r="D45" s="431" t="s">
        <v>786</v>
      </c>
      <c r="E45" s="432">
        <v>15</v>
      </c>
      <c r="F45" s="433"/>
      <c r="G45" s="434"/>
      <c r="H45" s="416">
        <f t="shared" si="0"/>
        <v>0</v>
      </c>
      <c r="I45" s="417"/>
      <c r="J45" s="420"/>
    </row>
    <row r="46" spans="1:10" ht="30.75">
      <c r="A46" s="410"/>
      <c r="B46" s="430"/>
      <c r="C46" s="419" t="s">
        <v>787</v>
      </c>
      <c r="D46" s="431" t="s">
        <v>788</v>
      </c>
      <c r="E46" s="432">
        <v>8</v>
      </c>
      <c r="F46" s="435" t="s">
        <v>71</v>
      </c>
      <c r="G46" s="434">
        <v>100000</v>
      </c>
      <c r="H46" s="416">
        <f t="shared" si="0"/>
        <v>800000</v>
      </c>
      <c r="I46" s="417"/>
      <c r="J46" s="420"/>
    </row>
    <row r="47" spans="1:10" ht="30.75">
      <c r="A47" s="410"/>
      <c r="B47" s="430"/>
      <c r="C47" s="419" t="s">
        <v>789</v>
      </c>
      <c r="D47" s="431" t="s">
        <v>790</v>
      </c>
      <c r="E47" s="432">
        <v>5</v>
      </c>
      <c r="F47" s="435" t="s">
        <v>71</v>
      </c>
      <c r="G47" s="434">
        <v>100000</v>
      </c>
      <c r="H47" s="416">
        <f t="shared" si="0"/>
        <v>500000</v>
      </c>
      <c r="I47" s="417"/>
      <c r="J47" s="420"/>
    </row>
    <row r="48" spans="1:10" ht="30.75">
      <c r="A48" s="410"/>
      <c r="B48" s="430"/>
      <c r="C48" s="419" t="s">
        <v>791</v>
      </c>
      <c r="D48" s="431" t="s">
        <v>792</v>
      </c>
      <c r="E48" s="432">
        <v>2</v>
      </c>
      <c r="F48" s="433" t="s">
        <v>793</v>
      </c>
      <c r="G48" s="434">
        <v>100000</v>
      </c>
      <c r="H48" s="416">
        <f t="shared" si="0"/>
        <v>200000</v>
      </c>
      <c r="I48" s="417"/>
      <c r="J48" s="420"/>
    </row>
    <row r="49" spans="1:10">
      <c r="A49" s="410"/>
      <c r="B49" s="430"/>
      <c r="C49" s="419" t="s">
        <v>794</v>
      </c>
      <c r="D49" s="436" t="s">
        <v>795</v>
      </c>
      <c r="E49" s="426">
        <v>1</v>
      </c>
      <c r="F49" s="428" t="s">
        <v>71</v>
      </c>
      <c r="G49" s="437">
        <v>3000000</v>
      </c>
      <c r="H49" s="416">
        <f t="shared" si="0"/>
        <v>3000000</v>
      </c>
      <c r="I49" s="417"/>
      <c r="J49" s="420"/>
    </row>
    <row r="50" spans="1:10">
      <c r="A50" s="410"/>
      <c r="B50" s="430"/>
      <c r="C50" s="419" t="s">
        <v>796</v>
      </c>
      <c r="D50" s="438" t="s">
        <v>797</v>
      </c>
      <c r="E50" s="432">
        <v>5</v>
      </c>
      <c r="F50" s="433" t="s">
        <v>71</v>
      </c>
      <c r="G50" s="434">
        <v>5000000</v>
      </c>
      <c r="H50" s="416">
        <f t="shared" si="0"/>
        <v>25000000</v>
      </c>
      <c r="I50" s="417"/>
      <c r="J50" s="420"/>
    </row>
    <row r="51" spans="1:10">
      <c r="A51" s="410"/>
      <c r="B51" s="430"/>
      <c r="C51" s="419" t="s">
        <v>798</v>
      </c>
      <c r="D51" s="438" t="s">
        <v>799</v>
      </c>
      <c r="E51" s="432">
        <v>10</v>
      </c>
      <c r="F51" s="433" t="s">
        <v>71</v>
      </c>
      <c r="G51" s="434">
        <v>2000000</v>
      </c>
      <c r="H51" s="416">
        <f t="shared" si="0"/>
        <v>20000000</v>
      </c>
      <c r="I51" s="417"/>
      <c r="J51" s="420"/>
    </row>
    <row r="52" spans="1:10" ht="30.75">
      <c r="A52" s="410"/>
      <c r="B52" s="430"/>
      <c r="C52" s="419" t="s">
        <v>800</v>
      </c>
      <c r="D52" s="439" t="s">
        <v>801</v>
      </c>
      <c r="E52" s="432">
        <v>6</v>
      </c>
      <c r="F52" s="435" t="s">
        <v>71</v>
      </c>
      <c r="G52" s="434">
        <v>120000</v>
      </c>
      <c r="H52" s="416">
        <f t="shared" si="0"/>
        <v>720000</v>
      </c>
      <c r="I52" s="417"/>
      <c r="J52" s="420"/>
    </row>
    <row r="53" spans="1:10" ht="45.75">
      <c r="A53" s="410"/>
      <c r="B53" s="430"/>
      <c r="C53" s="419" t="s">
        <v>802</v>
      </c>
      <c r="D53" s="439" t="s">
        <v>803</v>
      </c>
      <c r="E53" s="432">
        <v>3</v>
      </c>
      <c r="F53" s="433" t="s">
        <v>77</v>
      </c>
      <c r="G53" s="434">
        <v>600000</v>
      </c>
      <c r="H53" s="416">
        <f t="shared" si="0"/>
        <v>1800000</v>
      </c>
      <c r="I53" s="417"/>
      <c r="J53" s="420"/>
    </row>
    <row r="54" spans="1:10" ht="30.75">
      <c r="A54" s="410"/>
      <c r="B54" s="430"/>
      <c r="C54" s="419" t="s">
        <v>804</v>
      </c>
      <c r="D54" s="431" t="s">
        <v>805</v>
      </c>
      <c r="E54" s="432">
        <v>40</v>
      </c>
      <c r="F54" s="433" t="s">
        <v>387</v>
      </c>
      <c r="G54" s="434">
        <v>150000</v>
      </c>
      <c r="H54" s="416">
        <f t="shared" si="0"/>
        <v>6000000</v>
      </c>
      <c r="I54" s="417"/>
      <c r="J54" s="420"/>
    </row>
    <row r="55" spans="1:10" ht="30.75">
      <c r="A55" s="410"/>
      <c r="B55" s="430"/>
      <c r="C55" s="419" t="s">
        <v>806</v>
      </c>
      <c r="D55" s="440" t="s">
        <v>807</v>
      </c>
      <c r="E55" s="432">
        <v>50</v>
      </c>
      <c r="F55" s="433" t="s">
        <v>71</v>
      </c>
      <c r="G55" s="434">
        <v>10000</v>
      </c>
      <c r="H55" s="416">
        <f t="shared" si="0"/>
        <v>500000</v>
      </c>
      <c r="I55" s="417"/>
      <c r="J55" s="420"/>
    </row>
    <row r="56" spans="1:10" ht="30.75">
      <c r="A56" s="410"/>
      <c r="B56" s="430"/>
      <c r="C56" s="419" t="s">
        <v>808</v>
      </c>
      <c r="D56" s="439" t="s">
        <v>809</v>
      </c>
      <c r="E56" s="432">
        <v>20</v>
      </c>
      <c r="F56" s="433" t="s">
        <v>387</v>
      </c>
      <c r="G56" s="434">
        <v>350000</v>
      </c>
      <c r="H56" s="416">
        <f t="shared" si="0"/>
        <v>7000000</v>
      </c>
      <c r="I56" s="417"/>
      <c r="J56" s="420"/>
    </row>
    <row r="57" spans="1:10">
      <c r="A57" s="410"/>
      <c r="B57" s="430"/>
      <c r="C57" s="419" t="s">
        <v>810</v>
      </c>
      <c r="D57" s="439" t="s">
        <v>811</v>
      </c>
      <c r="E57" s="432">
        <v>200</v>
      </c>
      <c r="F57" s="433" t="s">
        <v>71</v>
      </c>
      <c r="G57" s="434">
        <v>25000</v>
      </c>
      <c r="H57" s="416">
        <f t="shared" si="0"/>
        <v>5000000</v>
      </c>
      <c r="I57" s="441"/>
      <c r="J57" s="420"/>
    </row>
    <row r="58" spans="1:10">
      <c r="A58" s="410"/>
      <c r="B58" s="430"/>
      <c r="C58" s="419" t="s">
        <v>812</v>
      </c>
      <c r="D58" s="436" t="s">
        <v>813</v>
      </c>
      <c r="E58" s="426">
        <v>20</v>
      </c>
      <c r="F58" s="428" t="s">
        <v>71</v>
      </c>
      <c r="G58" s="428">
        <v>30000</v>
      </c>
      <c r="H58" s="416">
        <f t="shared" si="0"/>
        <v>600000</v>
      </c>
      <c r="I58" s="417"/>
      <c r="J58" s="420"/>
    </row>
    <row r="59" spans="1:10" ht="30.75">
      <c r="A59" s="410"/>
      <c r="B59" s="430"/>
      <c r="C59" s="419" t="s">
        <v>814</v>
      </c>
      <c r="D59" s="431" t="s">
        <v>815</v>
      </c>
      <c r="E59" s="432">
        <v>36</v>
      </c>
      <c r="F59" s="433" t="s">
        <v>387</v>
      </c>
      <c r="G59" s="434">
        <v>75000</v>
      </c>
      <c r="H59" s="416">
        <f t="shared" si="0"/>
        <v>2700000</v>
      </c>
      <c r="I59" s="417"/>
      <c r="J59" s="420"/>
    </row>
    <row r="60" spans="1:10" ht="30.75">
      <c r="A60" s="410"/>
      <c r="B60" s="430"/>
      <c r="C60" s="419" t="s">
        <v>816</v>
      </c>
      <c r="D60" s="431" t="s">
        <v>817</v>
      </c>
      <c r="E60" s="432">
        <v>6</v>
      </c>
      <c r="F60" s="435" t="s">
        <v>71</v>
      </c>
      <c r="G60" s="434">
        <v>30000</v>
      </c>
      <c r="H60" s="416">
        <f t="shared" si="0"/>
        <v>180000</v>
      </c>
      <c r="I60" s="417"/>
      <c r="J60" s="420"/>
    </row>
    <row r="61" spans="1:10">
      <c r="A61" s="410"/>
      <c r="B61" s="430"/>
      <c r="C61" s="419" t="s">
        <v>818</v>
      </c>
      <c r="D61" s="442" t="s">
        <v>819</v>
      </c>
      <c r="E61" s="432">
        <v>10</v>
      </c>
      <c r="F61" s="435" t="s">
        <v>71</v>
      </c>
      <c r="G61" s="434">
        <v>50000</v>
      </c>
      <c r="H61" s="416">
        <f t="shared" si="0"/>
        <v>500000</v>
      </c>
      <c r="I61" s="417"/>
      <c r="J61" s="420"/>
    </row>
    <row r="62" spans="1:10">
      <c r="A62" s="410"/>
      <c r="B62" s="430"/>
      <c r="C62" s="419"/>
      <c r="D62" s="436"/>
      <c r="E62" s="426"/>
      <c r="F62" s="428"/>
      <c r="G62" s="428"/>
      <c r="H62" s="416">
        <f t="shared" si="0"/>
        <v>0</v>
      </c>
      <c r="I62" s="417"/>
      <c r="J62" s="420"/>
    </row>
    <row r="63" spans="1:10">
      <c r="A63" s="410"/>
      <c r="B63" s="409" t="s">
        <v>97</v>
      </c>
      <c r="C63" s="419"/>
      <c r="D63" s="443" t="s">
        <v>820</v>
      </c>
      <c r="E63" s="426"/>
      <c r="F63" s="428"/>
      <c r="G63" s="428"/>
      <c r="H63" s="416">
        <f t="shared" si="0"/>
        <v>0</v>
      </c>
      <c r="I63" s="417"/>
      <c r="J63" s="420"/>
    </row>
    <row r="64" spans="1:10">
      <c r="A64" s="410"/>
      <c r="B64" s="430"/>
      <c r="C64" s="419" t="s">
        <v>821</v>
      </c>
      <c r="D64" s="436" t="s">
        <v>822</v>
      </c>
      <c r="E64" s="426">
        <v>200</v>
      </c>
      <c r="F64" s="428" t="s">
        <v>823</v>
      </c>
      <c r="G64" s="437">
        <v>13000</v>
      </c>
      <c r="H64" s="416">
        <f t="shared" si="0"/>
        <v>2600000</v>
      </c>
      <c r="I64" s="417"/>
      <c r="J64" s="420"/>
    </row>
    <row r="65" spans="1:10">
      <c r="A65" s="410"/>
      <c r="B65" s="430"/>
      <c r="C65" s="419" t="s">
        <v>824</v>
      </c>
      <c r="D65" s="436" t="s">
        <v>825</v>
      </c>
      <c r="E65" s="426">
        <v>30</v>
      </c>
      <c r="F65" s="428" t="s">
        <v>826</v>
      </c>
      <c r="G65" s="437">
        <v>15000</v>
      </c>
      <c r="H65" s="416">
        <f t="shared" si="0"/>
        <v>450000</v>
      </c>
      <c r="I65" s="417"/>
      <c r="J65" s="420"/>
    </row>
    <row r="66" spans="1:10">
      <c r="A66" s="410"/>
      <c r="B66" s="430"/>
      <c r="C66" s="419" t="s">
        <v>827</v>
      </c>
      <c r="D66" s="436" t="s">
        <v>828</v>
      </c>
      <c r="E66" s="426">
        <v>15</v>
      </c>
      <c r="F66" s="428" t="s">
        <v>71</v>
      </c>
      <c r="G66" s="437">
        <v>35000</v>
      </c>
      <c r="H66" s="416">
        <f t="shared" si="0"/>
        <v>525000</v>
      </c>
      <c r="I66" s="417"/>
      <c r="J66" s="420"/>
    </row>
    <row r="67" spans="1:10">
      <c r="A67" s="410"/>
      <c r="B67" s="430"/>
      <c r="C67" s="419" t="s">
        <v>829</v>
      </c>
      <c r="D67" s="436" t="s">
        <v>830</v>
      </c>
      <c r="E67" s="426">
        <v>10</v>
      </c>
      <c r="F67" s="428" t="s">
        <v>71</v>
      </c>
      <c r="G67" s="428">
        <v>25000</v>
      </c>
      <c r="H67" s="416">
        <f t="shared" si="0"/>
        <v>250000</v>
      </c>
      <c r="I67" s="417"/>
      <c r="J67" s="420"/>
    </row>
    <row r="68" spans="1:10">
      <c r="A68" s="410"/>
      <c r="B68" s="409" t="s">
        <v>99</v>
      </c>
      <c r="C68" s="419"/>
      <c r="D68" s="403" t="s">
        <v>831</v>
      </c>
      <c r="E68" s="432"/>
      <c r="F68" s="433"/>
      <c r="G68" s="444"/>
      <c r="H68" s="416">
        <f t="shared" si="0"/>
        <v>0</v>
      </c>
      <c r="I68" s="417"/>
      <c r="J68" s="418"/>
    </row>
    <row r="69" spans="1:10">
      <c r="A69" s="410"/>
      <c r="B69" s="419"/>
      <c r="C69" s="411" t="s">
        <v>821</v>
      </c>
      <c r="D69" s="412" t="s">
        <v>832</v>
      </c>
      <c r="E69" s="413">
        <v>36</v>
      </c>
      <c r="F69" s="414" t="s">
        <v>71</v>
      </c>
      <c r="G69" s="415">
        <v>35000</v>
      </c>
      <c r="H69" s="416">
        <f t="shared" si="0"/>
        <v>1260000</v>
      </c>
      <c r="I69" s="417"/>
      <c r="J69" s="418"/>
    </row>
    <row r="70" spans="1:10">
      <c r="A70" s="410"/>
      <c r="B70" s="419"/>
      <c r="C70" s="411" t="s">
        <v>824</v>
      </c>
      <c r="D70" s="412" t="s">
        <v>833</v>
      </c>
      <c r="E70" s="413">
        <v>10</v>
      </c>
      <c r="F70" s="414" t="s">
        <v>826</v>
      </c>
      <c r="G70" s="415">
        <v>190000</v>
      </c>
      <c r="H70" s="416">
        <f t="shared" si="0"/>
        <v>1900000</v>
      </c>
      <c r="I70" s="417"/>
      <c r="J70" s="418"/>
    </row>
    <row r="71" spans="1:10">
      <c r="A71" s="410"/>
      <c r="B71" s="419"/>
      <c r="C71" s="411" t="s">
        <v>827</v>
      </c>
      <c r="D71" s="412" t="s">
        <v>834</v>
      </c>
      <c r="E71" s="413">
        <v>4</v>
      </c>
      <c r="F71" s="414" t="s">
        <v>71</v>
      </c>
      <c r="G71" s="415">
        <v>250000</v>
      </c>
      <c r="H71" s="416">
        <f t="shared" si="0"/>
        <v>1000000</v>
      </c>
      <c r="I71" s="417"/>
      <c r="J71" s="418"/>
    </row>
    <row r="72" spans="1:10">
      <c r="A72" s="410"/>
      <c r="B72" s="419"/>
      <c r="C72" s="411" t="s">
        <v>829</v>
      </c>
      <c r="D72" s="445" t="s">
        <v>835</v>
      </c>
      <c r="E72" s="413">
        <v>1</v>
      </c>
      <c r="F72" s="414" t="s">
        <v>43</v>
      </c>
      <c r="G72" s="415">
        <v>90000</v>
      </c>
      <c r="H72" s="416">
        <f t="shared" si="0"/>
        <v>90000</v>
      </c>
      <c r="I72" s="417"/>
      <c r="J72" s="418"/>
    </row>
    <row r="73" spans="1:10">
      <c r="A73" s="410"/>
      <c r="B73" s="419"/>
      <c r="C73" s="411" t="s">
        <v>836</v>
      </c>
      <c r="D73" s="445" t="s">
        <v>837</v>
      </c>
      <c r="E73" s="413">
        <v>1</v>
      </c>
      <c r="F73" s="414" t="s">
        <v>43</v>
      </c>
      <c r="G73" s="415">
        <v>180000</v>
      </c>
      <c r="H73" s="416">
        <f t="shared" si="0"/>
        <v>180000</v>
      </c>
      <c r="I73" s="417"/>
      <c r="J73" s="418"/>
    </row>
    <row r="74" spans="1:10">
      <c r="A74" s="410"/>
      <c r="B74" s="419"/>
      <c r="C74" s="411" t="s">
        <v>838</v>
      </c>
      <c r="D74" s="412" t="s">
        <v>839</v>
      </c>
      <c r="E74" s="413">
        <v>2</v>
      </c>
      <c r="F74" s="414" t="s">
        <v>43</v>
      </c>
      <c r="G74" s="415">
        <v>45000</v>
      </c>
      <c r="H74" s="416">
        <f t="shared" si="0"/>
        <v>90000</v>
      </c>
      <c r="I74" s="417"/>
      <c r="J74" s="418"/>
    </row>
    <row r="75" spans="1:10">
      <c r="A75" s="410"/>
      <c r="B75" s="419"/>
      <c r="C75" s="411" t="s">
        <v>840</v>
      </c>
      <c r="D75" s="446" t="s">
        <v>841</v>
      </c>
      <c r="E75" s="413">
        <v>2</v>
      </c>
      <c r="F75" s="414" t="s">
        <v>43</v>
      </c>
      <c r="G75" s="415">
        <v>45000</v>
      </c>
      <c r="H75" s="416">
        <f t="shared" si="0"/>
        <v>90000</v>
      </c>
      <c r="I75" s="417"/>
      <c r="J75" s="418"/>
    </row>
    <row r="76" spans="1:10">
      <c r="A76" s="410"/>
      <c r="B76" s="419"/>
      <c r="C76" s="411" t="s">
        <v>842</v>
      </c>
      <c r="D76" s="445" t="s">
        <v>843</v>
      </c>
      <c r="E76" s="432">
        <v>10</v>
      </c>
      <c r="F76" s="433" t="s">
        <v>826</v>
      </c>
      <c r="G76" s="444">
        <v>250000</v>
      </c>
      <c r="H76" s="416">
        <f t="shared" si="0"/>
        <v>2500000</v>
      </c>
      <c r="I76" s="417"/>
      <c r="J76" s="418"/>
    </row>
    <row r="77" spans="1:10">
      <c r="A77" s="410"/>
      <c r="B77" s="419"/>
      <c r="C77" s="411" t="s">
        <v>844</v>
      </c>
      <c r="D77" s="423" t="s">
        <v>845</v>
      </c>
      <c r="E77" s="432">
        <v>10</v>
      </c>
      <c r="F77" s="433" t="s">
        <v>43</v>
      </c>
      <c r="G77" s="444">
        <v>100000</v>
      </c>
      <c r="H77" s="416">
        <f t="shared" si="0"/>
        <v>1000000</v>
      </c>
      <c r="I77" s="417"/>
      <c r="J77" s="418"/>
    </row>
    <row r="78" spans="1:10">
      <c r="A78" s="410"/>
      <c r="B78" s="419"/>
      <c r="C78" s="411"/>
      <c r="D78" s="423"/>
      <c r="E78" s="432"/>
      <c r="F78" s="433"/>
      <c r="G78" s="444"/>
      <c r="H78" s="416">
        <f t="shared" si="0"/>
        <v>0</v>
      </c>
      <c r="I78" s="417"/>
      <c r="J78" s="418"/>
    </row>
    <row r="79" spans="1:10">
      <c r="A79" s="410"/>
      <c r="B79" s="419"/>
      <c r="C79" s="411"/>
      <c r="D79" s="423"/>
      <c r="E79" s="432"/>
      <c r="F79" s="433"/>
      <c r="G79" s="444"/>
      <c r="H79" s="416">
        <f t="shared" si="0"/>
        <v>0</v>
      </c>
      <c r="I79" s="417"/>
      <c r="J79" s="418"/>
    </row>
    <row r="80" spans="1:10">
      <c r="A80" s="410"/>
      <c r="B80" s="409" t="s">
        <v>129</v>
      </c>
      <c r="C80" s="411"/>
      <c r="D80" s="403" t="s">
        <v>846</v>
      </c>
      <c r="E80" s="432"/>
      <c r="F80" s="433"/>
      <c r="G80" s="444"/>
      <c r="H80" s="416">
        <f t="shared" ref="H80:H128" si="1">E80*G80</f>
        <v>0</v>
      </c>
      <c r="I80" s="417"/>
      <c r="J80" s="418"/>
    </row>
    <row r="81" spans="1:10">
      <c r="A81" s="410"/>
      <c r="B81" s="419"/>
      <c r="C81" s="419" t="s">
        <v>847</v>
      </c>
      <c r="D81" s="445" t="s">
        <v>848</v>
      </c>
      <c r="E81" s="432">
        <v>1</v>
      </c>
      <c r="F81" s="433" t="s">
        <v>71</v>
      </c>
      <c r="G81" s="444">
        <v>600000</v>
      </c>
      <c r="H81" s="416">
        <f t="shared" si="1"/>
        <v>600000</v>
      </c>
      <c r="I81" s="417"/>
      <c r="J81" s="420"/>
    </row>
    <row r="82" spans="1:10">
      <c r="A82" s="410"/>
      <c r="B82" s="419"/>
      <c r="C82" s="419" t="s">
        <v>849</v>
      </c>
      <c r="D82" s="445" t="s">
        <v>850</v>
      </c>
      <c r="E82" s="432">
        <v>6</v>
      </c>
      <c r="F82" s="433" t="s">
        <v>68</v>
      </c>
      <c r="G82" s="434">
        <v>150000</v>
      </c>
      <c r="H82" s="416">
        <f t="shared" si="1"/>
        <v>900000</v>
      </c>
      <c r="I82" s="417"/>
      <c r="J82" s="420"/>
    </row>
    <row r="83" spans="1:10">
      <c r="A83" s="410"/>
      <c r="B83" s="419"/>
      <c r="C83" s="419" t="s">
        <v>851</v>
      </c>
      <c r="D83" s="445" t="s">
        <v>852</v>
      </c>
      <c r="E83" s="432">
        <v>1</v>
      </c>
      <c r="F83" s="433" t="s">
        <v>43</v>
      </c>
      <c r="G83" s="444">
        <v>200000</v>
      </c>
      <c r="H83" s="416">
        <f t="shared" si="1"/>
        <v>200000</v>
      </c>
      <c r="I83" s="417"/>
      <c r="J83" s="420"/>
    </row>
    <row r="84" spans="1:10" ht="45.75">
      <c r="A84" s="410"/>
      <c r="B84" s="419"/>
      <c r="C84" s="419" t="s">
        <v>853</v>
      </c>
      <c r="D84" s="440" t="s">
        <v>854</v>
      </c>
      <c r="E84" s="432">
        <v>1</v>
      </c>
      <c r="F84" s="433" t="s">
        <v>71</v>
      </c>
      <c r="G84" s="434">
        <v>350000</v>
      </c>
      <c r="H84" s="416">
        <f t="shared" si="1"/>
        <v>350000</v>
      </c>
      <c r="I84" s="417"/>
      <c r="J84" s="420"/>
    </row>
    <row r="85" spans="1:10">
      <c r="A85" s="410"/>
      <c r="B85" s="419"/>
      <c r="C85" s="419" t="s">
        <v>855</v>
      </c>
      <c r="D85" s="445" t="s">
        <v>856</v>
      </c>
      <c r="E85" s="432">
        <v>12</v>
      </c>
      <c r="F85" s="433" t="s">
        <v>71</v>
      </c>
      <c r="G85" s="434">
        <v>40000</v>
      </c>
      <c r="H85" s="416">
        <f t="shared" si="1"/>
        <v>480000</v>
      </c>
      <c r="I85" s="417"/>
      <c r="J85" s="420"/>
    </row>
    <row r="86" spans="1:10">
      <c r="A86" s="410"/>
      <c r="B86" s="419"/>
      <c r="C86" s="419" t="s">
        <v>857</v>
      </c>
      <c r="D86" s="445" t="s">
        <v>858</v>
      </c>
      <c r="E86" s="432">
        <v>12</v>
      </c>
      <c r="F86" s="433" t="s">
        <v>71</v>
      </c>
      <c r="G86" s="434">
        <v>40000</v>
      </c>
      <c r="H86" s="416">
        <f t="shared" si="1"/>
        <v>480000</v>
      </c>
      <c r="I86" s="417"/>
      <c r="J86" s="420"/>
    </row>
    <row r="87" spans="1:10">
      <c r="A87" s="410"/>
      <c r="B87" s="419"/>
      <c r="C87" s="419" t="s">
        <v>859</v>
      </c>
      <c r="D87" s="445" t="s">
        <v>860</v>
      </c>
      <c r="E87" s="432">
        <v>12</v>
      </c>
      <c r="F87" s="433" t="s">
        <v>71</v>
      </c>
      <c r="G87" s="444">
        <v>40000</v>
      </c>
      <c r="H87" s="416">
        <f t="shared" si="1"/>
        <v>480000</v>
      </c>
      <c r="I87" s="417"/>
      <c r="J87" s="420"/>
    </row>
    <row r="88" spans="1:10">
      <c r="A88" s="410"/>
      <c r="B88" s="419"/>
      <c r="C88" s="419" t="s">
        <v>861</v>
      </c>
      <c r="D88" s="445" t="s">
        <v>862</v>
      </c>
      <c r="E88" s="432">
        <v>1</v>
      </c>
      <c r="F88" s="433" t="s">
        <v>71</v>
      </c>
      <c r="G88" s="444">
        <v>450000</v>
      </c>
      <c r="H88" s="416">
        <f t="shared" si="1"/>
        <v>450000</v>
      </c>
      <c r="I88" s="417"/>
      <c r="J88" s="420"/>
    </row>
    <row r="89" spans="1:10">
      <c r="A89" s="410"/>
      <c r="B89" s="419"/>
      <c r="C89" s="419" t="s">
        <v>863</v>
      </c>
      <c r="D89" s="445" t="s">
        <v>864</v>
      </c>
      <c r="E89" s="432">
        <v>1</v>
      </c>
      <c r="F89" s="433" t="s">
        <v>71</v>
      </c>
      <c r="G89" s="444">
        <v>1500000</v>
      </c>
      <c r="H89" s="416">
        <f t="shared" si="1"/>
        <v>1500000</v>
      </c>
      <c r="I89" s="417"/>
      <c r="J89" s="420"/>
    </row>
    <row r="90" spans="1:10" ht="30.75">
      <c r="A90" s="410"/>
      <c r="B90" s="419"/>
      <c r="C90" s="419" t="s">
        <v>865</v>
      </c>
      <c r="D90" s="440" t="s">
        <v>866</v>
      </c>
      <c r="E90" s="432">
        <v>2</v>
      </c>
      <c r="F90" s="433" t="s">
        <v>71</v>
      </c>
      <c r="G90" s="434">
        <v>400000</v>
      </c>
      <c r="H90" s="416">
        <f t="shared" si="1"/>
        <v>800000</v>
      </c>
      <c r="I90" s="417"/>
      <c r="J90" s="420"/>
    </row>
    <row r="91" spans="1:10" ht="30.75">
      <c r="A91" s="410"/>
      <c r="B91" s="419"/>
      <c r="C91" s="419" t="s">
        <v>867</v>
      </c>
      <c r="D91" s="440" t="s">
        <v>868</v>
      </c>
      <c r="E91" s="432">
        <v>3</v>
      </c>
      <c r="F91" s="433" t="s">
        <v>71</v>
      </c>
      <c r="G91" s="434">
        <v>450000</v>
      </c>
      <c r="H91" s="416">
        <f t="shared" si="1"/>
        <v>1350000</v>
      </c>
      <c r="I91" s="417"/>
      <c r="J91" s="420"/>
    </row>
    <row r="92" spans="1:10">
      <c r="A92" s="410"/>
      <c r="B92" s="419"/>
      <c r="C92" s="419" t="s">
        <v>869</v>
      </c>
      <c r="D92" s="425" t="s">
        <v>870</v>
      </c>
      <c r="E92" s="426">
        <v>1</v>
      </c>
      <c r="F92" s="428" t="s">
        <v>71</v>
      </c>
      <c r="G92" s="444">
        <v>500000</v>
      </c>
      <c r="H92" s="416">
        <f t="shared" si="1"/>
        <v>500000</v>
      </c>
      <c r="I92" s="417"/>
      <c r="J92" s="420"/>
    </row>
    <row r="93" spans="1:10" ht="60.75">
      <c r="A93" s="410"/>
      <c r="B93" s="419"/>
      <c r="C93" s="419" t="s">
        <v>871</v>
      </c>
      <c r="D93" s="447" t="s">
        <v>872</v>
      </c>
      <c r="E93" s="432">
        <v>1</v>
      </c>
      <c r="F93" s="433" t="s">
        <v>71</v>
      </c>
      <c r="G93" s="448">
        <v>11000000</v>
      </c>
      <c r="H93" s="416">
        <f t="shared" si="1"/>
        <v>11000000</v>
      </c>
      <c r="I93" s="417"/>
      <c r="J93" s="420"/>
    </row>
    <row r="94" spans="1:10">
      <c r="A94" s="400"/>
      <c r="B94" s="401" t="s">
        <v>450</v>
      </c>
      <c r="C94" s="402"/>
      <c r="D94" s="403" t="s">
        <v>873</v>
      </c>
      <c r="E94" s="413"/>
      <c r="F94" s="414"/>
      <c r="G94" s="415"/>
      <c r="H94" s="416">
        <f t="shared" si="1"/>
        <v>0</v>
      </c>
      <c r="I94" s="417"/>
      <c r="J94" s="418"/>
    </row>
    <row r="95" spans="1:10">
      <c r="A95" s="410"/>
      <c r="B95" s="409" t="s">
        <v>24</v>
      </c>
      <c r="C95" s="419"/>
      <c r="D95" s="449"/>
      <c r="E95" s="432"/>
      <c r="F95" s="433"/>
      <c r="G95" s="434"/>
      <c r="H95" s="416">
        <f t="shared" si="1"/>
        <v>0</v>
      </c>
      <c r="I95" s="417"/>
      <c r="J95" s="418"/>
    </row>
    <row r="96" spans="1:10">
      <c r="A96" s="410"/>
      <c r="B96" s="419"/>
      <c r="C96" s="419"/>
      <c r="D96" s="450"/>
      <c r="E96" s="432"/>
      <c r="F96" s="433"/>
      <c r="G96" s="434"/>
      <c r="H96" s="416">
        <f t="shared" si="1"/>
        <v>0</v>
      </c>
      <c r="I96" s="417"/>
      <c r="J96" s="418"/>
    </row>
    <row r="97" spans="1:10">
      <c r="A97" s="410"/>
      <c r="B97" s="419"/>
      <c r="C97" s="411"/>
      <c r="D97" s="423"/>
      <c r="E97" s="432"/>
      <c r="F97" s="433"/>
      <c r="G97" s="444"/>
      <c r="H97" s="416">
        <f t="shared" si="1"/>
        <v>0</v>
      </c>
      <c r="I97" s="417"/>
      <c r="J97" s="418"/>
    </row>
    <row r="98" spans="1:10">
      <c r="A98" s="400"/>
      <c r="B98" s="409" t="s">
        <v>178</v>
      </c>
      <c r="C98" s="402"/>
      <c r="D98" s="403" t="s">
        <v>874</v>
      </c>
      <c r="E98" s="404"/>
      <c r="F98" s="405"/>
      <c r="G98" s="387"/>
      <c r="H98" s="416">
        <f t="shared" si="1"/>
        <v>0</v>
      </c>
      <c r="I98" s="407"/>
      <c r="J98" s="408"/>
    </row>
    <row r="99" spans="1:10">
      <c r="A99" s="410"/>
      <c r="B99" s="419"/>
      <c r="C99" s="419" t="s">
        <v>461</v>
      </c>
      <c r="D99" s="451" t="s">
        <v>875</v>
      </c>
      <c r="E99" s="432">
        <v>8</v>
      </c>
      <c r="F99" s="433" t="s">
        <v>876</v>
      </c>
      <c r="G99" s="434">
        <v>200000</v>
      </c>
      <c r="H99" s="416">
        <f t="shared" si="1"/>
        <v>1600000</v>
      </c>
      <c r="I99" s="417"/>
      <c r="J99" s="418"/>
    </row>
    <row r="100" spans="1:10" ht="60.75">
      <c r="A100" s="410"/>
      <c r="B100" s="419"/>
      <c r="C100" s="419" t="s">
        <v>877</v>
      </c>
      <c r="D100" s="449" t="s">
        <v>878</v>
      </c>
      <c r="E100" s="432">
        <v>8</v>
      </c>
      <c r="F100" s="433" t="s">
        <v>876</v>
      </c>
      <c r="G100" s="434">
        <v>200000</v>
      </c>
      <c r="H100" s="416">
        <f t="shared" si="1"/>
        <v>1600000</v>
      </c>
      <c r="I100" s="417"/>
      <c r="J100" s="418"/>
    </row>
    <row r="101" spans="1:10" ht="45.75">
      <c r="A101" s="410"/>
      <c r="B101" s="419"/>
      <c r="C101" s="419" t="s">
        <v>879</v>
      </c>
      <c r="D101" s="449" t="s">
        <v>880</v>
      </c>
      <c r="E101" s="432">
        <v>8</v>
      </c>
      <c r="F101" s="433" t="s">
        <v>876</v>
      </c>
      <c r="G101" s="434">
        <v>200000</v>
      </c>
      <c r="H101" s="416">
        <f t="shared" si="1"/>
        <v>1600000</v>
      </c>
      <c r="I101" s="417"/>
      <c r="J101" s="418"/>
    </row>
    <row r="102" spans="1:10">
      <c r="A102" s="410"/>
      <c r="B102" s="419"/>
      <c r="C102" s="411"/>
      <c r="D102" s="450"/>
      <c r="E102" s="432"/>
      <c r="F102" s="433"/>
      <c r="G102" s="434"/>
      <c r="H102" s="416">
        <f t="shared" si="1"/>
        <v>0</v>
      </c>
      <c r="I102" s="417"/>
      <c r="J102" s="418"/>
    </row>
    <row r="103" spans="1:10">
      <c r="A103" s="410"/>
      <c r="B103" s="419"/>
      <c r="C103" s="411"/>
      <c r="D103" s="412"/>
      <c r="E103" s="413"/>
      <c r="F103" s="414"/>
      <c r="G103" s="415"/>
      <c r="H103" s="416">
        <f t="shared" si="1"/>
        <v>0</v>
      </c>
      <c r="I103" s="417"/>
      <c r="J103" s="418"/>
    </row>
    <row r="104" spans="1:10" ht="15.75">
      <c r="A104" s="410"/>
      <c r="B104" s="401">
        <v>4</v>
      </c>
      <c r="C104" s="402"/>
      <c r="D104" s="452" t="s">
        <v>881</v>
      </c>
      <c r="E104" s="413"/>
      <c r="F104" s="414"/>
      <c r="G104" s="415"/>
      <c r="H104" s="416">
        <f t="shared" si="1"/>
        <v>0</v>
      </c>
      <c r="I104" s="417"/>
      <c r="J104" s="418"/>
    </row>
    <row r="105" spans="1:10">
      <c r="A105" s="410"/>
      <c r="B105" s="409" t="s">
        <v>36</v>
      </c>
      <c r="C105" s="419" t="s">
        <v>882</v>
      </c>
      <c r="D105" s="412" t="s">
        <v>883</v>
      </c>
      <c r="E105" s="413">
        <v>3</v>
      </c>
      <c r="F105" s="414" t="s">
        <v>884</v>
      </c>
      <c r="G105" s="415">
        <v>450000</v>
      </c>
      <c r="H105" s="416">
        <f t="shared" si="1"/>
        <v>1350000</v>
      </c>
      <c r="I105" s="417"/>
      <c r="J105" s="418"/>
    </row>
    <row r="106" spans="1:10">
      <c r="A106" s="410"/>
      <c r="B106" s="419"/>
      <c r="C106" s="419" t="s">
        <v>885</v>
      </c>
      <c r="D106" s="451" t="s">
        <v>886</v>
      </c>
      <c r="E106" s="413">
        <v>2</v>
      </c>
      <c r="F106" s="414" t="s">
        <v>887</v>
      </c>
      <c r="G106" s="415">
        <v>7500000</v>
      </c>
      <c r="H106" s="416">
        <f t="shared" si="1"/>
        <v>15000000</v>
      </c>
      <c r="I106" s="417"/>
      <c r="J106" s="418"/>
    </row>
    <row r="107" spans="1:10" ht="57.75">
      <c r="A107" s="453"/>
      <c r="B107" s="419"/>
      <c r="C107" s="419" t="s">
        <v>888</v>
      </c>
      <c r="D107" s="454" t="s">
        <v>889</v>
      </c>
      <c r="E107" s="455">
        <v>1</v>
      </c>
      <c r="F107" s="414" t="s">
        <v>748</v>
      </c>
      <c r="G107" s="415">
        <v>4000000</v>
      </c>
      <c r="H107" s="416">
        <f t="shared" si="1"/>
        <v>4000000</v>
      </c>
      <c r="I107" s="417"/>
      <c r="J107" s="418"/>
    </row>
    <row r="108" spans="1:10" ht="101.25">
      <c r="A108" s="453"/>
      <c r="B108" s="419"/>
      <c r="C108" s="419" t="s">
        <v>890</v>
      </c>
      <c r="D108" s="456" t="s">
        <v>891</v>
      </c>
      <c r="E108" s="457">
        <v>2</v>
      </c>
      <c r="F108" s="458" t="s">
        <v>892</v>
      </c>
      <c r="G108" s="459">
        <v>3500000</v>
      </c>
      <c r="H108" s="416">
        <f t="shared" si="1"/>
        <v>7000000</v>
      </c>
      <c r="I108" s="417"/>
      <c r="J108" s="418"/>
    </row>
    <row r="109" spans="1:10" ht="29.25">
      <c r="A109" s="453"/>
      <c r="B109" s="419"/>
      <c r="C109" s="419" t="s">
        <v>893</v>
      </c>
      <c r="D109" s="456" t="s">
        <v>894</v>
      </c>
      <c r="E109" s="457">
        <v>1</v>
      </c>
      <c r="F109" s="458" t="s">
        <v>887</v>
      </c>
      <c r="G109" s="459">
        <v>7000000</v>
      </c>
      <c r="H109" s="416">
        <f t="shared" si="1"/>
        <v>7000000</v>
      </c>
      <c r="I109" s="417"/>
      <c r="J109" s="418"/>
    </row>
    <row r="110" spans="1:10" ht="29.25">
      <c r="A110" s="453"/>
      <c r="B110" s="419"/>
      <c r="C110" s="419" t="s">
        <v>895</v>
      </c>
      <c r="D110" s="456" t="s">
        <v>896</v>
      </c>
      <c r="E110" s="457">
        <v>2</v>
      </c>
      <c r="F110" s="458" t="s">
        <v>887</v>
      </c>
      <c r="G110" s="459">
        <v>500000</v>
      </c>
      <c r="H110" s="416">
        <f t="shared" si="1"/>
        <v>1000000</v>
      </c>
      <c r="I110" s="417"/>
      <c r="J110" s="418"/>
    </row>
    <row r="111" spans="1:10" ht="303.75">
      <c r="A111" s="453"/>
      <c r="B111" s="419"/>
      <c r="C111" s="419" t="s">
        <v>897</v>
      </c>
      <c r="D111" s="460" t="s">
        <v>898</v>
      </c>
      <c r="E111" s="461">
        <v>8</v>
      </c>
      <c r="F111" s="462" t="s">
        <v>899</v>
      </c>
      <c r="G111" s="463">
        <v>200000</v>
      </c>
      <c r="H111" s="416">
        <f t="shared" si="1"/>
        <v>1600000</v>
      </c>
      <c r="I111" s="417"/>
      <c r="J111" s="418"/>
    </row>
    <row r="112" spans="1:10">
      <c r="A112" s="453"/>
      <c r="B112" s="419"/>
      <c r="C112" s="419" t="s">
        <v>900</v>
      </c>
      <c r="D112" s="464" t="s">
        <v>901</v>
      </c>
      <c r="E112" s="461">
        <v>6</v>
      </c>
      <c r="F112" s="465" t="s">
        <v>71</v>
      </c>
      <c r="G112" s="463">
        <v>50000</v>
      </c>
      <c r="H112" s="416">
        <f t="shared" si="1"/>
        <v>300000</v>
      </c>
      <c r="I112" s="417"/>
      <c r="J112" s="450"/>
    </row>
    <row r="113" spans="1:10">
      <c r="A113" s="453"/>
      <c r="B113" s="419"/>
      <c r="C113" s="419" t="s">
        <v>902</v>
      </c>
      <c r="D113" s="451" t="s">
        <v>903</v>
      </c>
      <c r="E113" s="466">
        <v>10</v>
      </c>
      <c r="F113" s="414" t="s">
        <v>38</v>
      </c>
      <c r="G113" s="415">
        <v>200000</v>
      </c>
      <c r="H113" s="416">
        <f t="shared" si="1"/>
        <v>2000000</v>
      </c>
      <c r="I113" s="417"/>
      <c r="J113" s="450"/>
    </row>
    <row r="114" spans="1:10">
      <c r="A114" s="453"/>
      <c r="B114" s="419"/>
      <c r="C114" s="419"/>
      <c r="D114" s="451"/>
      <c r="E114" s="466"/>
      <c r="F114" s="414"/>
      <c r="G114" s="415"/>
      <c r="H114" s="416">
        <f t="shared" si="1"/>
        <v>0</v>
      </c>
      <c r="I114" s="417"/>
      <c r="J114" s="450"/>
    </row>
    <row r="115" spans="1:10">
      <c r="A115" s="398" t="s">
        <v>44</v>
      </c>
      <c r="B115" s="419"/>
      <c r="C115" s="411"/>
      <c r="D115" s="451"/>
      <c r="E115" s="466"/>
      <c r="F115" s="414"/>
      <c r="G115" s="415"/>
      <c r="H115" s="416">
        <f t="shared" si="1"/>
        <v>0</v>
      </c>
      <c r="I115" s="417"/>
      <c r="J115" s="412"/>
    </row>
    <row r="116" spans="1:10">
      <c r="A116" s="400"/>
      <c r="B116" s="401" t="s">
        <v>14</v>
      </c>
      <c r="C116" s="402"/>
      <c r="D116" s="403" t="s">
        <v>247</v>
      </c>
      <c r="E116" s="404"/>
      <c r="F116" s="405"/>
      <c r="G116" s="387"/>
      <c r="H116" s="416">
        <f t="shared" si="1"/>
        <v>0</v>
      </c>
      <c r="I116" s="407"/>
      <c r="J116" s="408"/>
    </row>
    <row r="117" spans="1:10" ht="91.5">
      <c r="A117" s="410"/>
      <c r="B117" s="419" t="s">
        <v>46</v>
      </c>
      <c r="C117" s="419" t="s">
        <v>904</v>
      </c>
      <c r="D117" s="467" t="s">
        <v>905</v>
      </c>
      <c r="E117" s="432">
        <v>1</v>
      </c>
      <c r="F117" s="468" t="s">
        <v>887</v>
      </c>
      <c r="G117" s="413">
        <v>10000000</v>
      </c>
      <c r="H117" s="416">
        <f t="shared" si="1"/>
        <v>10000000</v>
      </c>
      <c r="I117" s="417"/>
      <c r="J117" s="418"/>
    </row>
    <row r="118" spans="1:10">
      <c r="A118" s="469"/>
      <c r="B118" s="419"/>
      <c r="C118" s="419"/>
      <c r="D118" s="467"/>
      <c r="E118" s="432"/>
      <c r="F118" s="468"/>
      <c r="G118" s="413"/>
      <c r="H118" s="416"/>
      <c r="I118" s="417"/>
      <c r="J118" s="418"/>
    </row>
    <row r="119" spans="1:10">
      <c r="A119" s="400"/>
      <c r="B119" s="401">
        <v>2</v>
      </c>
      <c r="C119" s="402"/>
      <c r="D119" s="403" t="s">
        <v>906</v>
      </c>
      <c r="E119" s="413"/>
      <c r="F119" s="414"/>
      <c r="G119" s="415"/>
      <c r="H119" s="416">
        <f t="shared" si="1"/>
        <v>0</v>
      </c>
      <c r="I119" s="417"/>
      <c r="J119" s="418"/>
    </row>
    <row r="120" spans="1:10">
      <c r="A120" s="410"/>
      <c r="B120" s="419" t="s">
        <v>51</v>
      </c>
      <c r="C120" s="419" t="s">
        <v>907</v>
      </c>
      <c r="D120" s="412" t="s">
        <v>908</v>
      </c>
      <c r="E120" s="413">
        <v>1</v>
      </c>
      <c r="F120" s="414" t="s">
        <v>887</v>
      </c>
      <c r="G120" s="415">
        <v>25000000</v>
      </c>
      <c r="H120" s="416">
        <f t="shared" si="1"/>
        <v>25000000</v>
      </c>
      <c r="I120" s="417"/>
      <c r="J120" s="418"/>
    </row>
    <row r="121" spans="1:10">
      <c r="A121" s="410"/>
      <c r="B121" s="419"/>
      <c r="C121" s="419"/>
      <c r="D121" s="412"/>
      <c r="E121" s="413"/>
      <c r="F121" s="414"/>
      <c r="G121" s="415"/>
      <c r="H121" s="416">
        <f t="shared" si="1"/>
        <v>0</v>
      </c>
      <c r="I121" s="417"/>
      <c r="J121" s="418"/>
    </row>
    <row r="122" spans="1:10">
      <c r="A122" s="398" t="s">
        <v>61</v>
      </c>
      <c r="B122" s="419"/>
      <c r="C122" s="411"/>
      <c r="D122" s="403"/>
      <c r="E122" s="413"/>
      <c r="F122" s="414"/>
      <c r="G122" s="415"/>
      <c r="H122" s="416">
        <f t="shared" si="1"/>
        <v>0</v>
      </c>
      <c r="I122" s="417"/>
      <c r="J122" s="420"/>
    </row>
    <row r="123" spans="1:10">
      <c r="A123" s="400"/>
      <c r="B123" s="401" t="s">
        <v>14</v>
      </c>
      <c r="C123" s="402"/>
      <c r="D123" s="403" t="s">
        <v>909</v>
      </c>
      <c r="E123" s="404"/>
      <c r="F123" s="405"/>
      <c r="G123" s="387"/>
      <c r="H123" s="416">
        <f t="shared" si="1"/>
        <v>0</v>
      </c>
      <c r="I123" s="407"/>
      <c r="J123" s="470"/>
    </row>
    <row r="124" spans="1:10">
      <c r="A124" s="410"/>
      <c r="B124" s="419" t="s">
        <v>63</v>
      </c>
      <c r="C124" s="419"/>
      <c r="D124" s="445"/>
      <c r="E124" s="413"/>
      <c r="F124" s="414"/>
      <c r="G124" s="415"/>
      <c r="H124" s="416">
        <f t="shared" si="1"/>
        <v>0</v>
      </c>
      <c r="I124" s="417"/>
      <c r="J124" s="418"/>
    </row>
    <row r="125" spans="1:10">
      <c r="A125" s="410"/>
      <c r="B125" s="401">
        <v>2</v>
      </c>
      <c r="C125" s="419"/>
      <c r="D125" s="403" t="s">
        <v>62</v>
      </c>
      <c r="E125" s="413"/>
      <c r="F125" s="414"/>
      <c r="G125" s="415"/>
      <c r="H125" s="416">
        <f t="shared" si="1"/>
        <v>0</v>
      </c>
      <c r="I125" s="417"/>
      <c r="J125" s="418"/>
    </row>
    <row r="126" spans="1:10">
      <c r="A126" s="410"/>
      <c r="B126" s="401"/>
      <c r="C126" s="419"/>
      <c r="D126" s="471"/>
      <c r="E126" s="413"/>
      <c r="F126" s="414"/>
      <c r="G126" s="415"/>
      <c r="H126" s="416"/>
      <c r="I126" s="417"/>
      <c r="J126" s="418"/>
    </row>
    <row r="127" spans="1:10">
      <c r="A127" s="400"/>
      <c r="B127" s="419"/>
      <c r="C127" s="411"/>
      <c r="D127" s="412"/>
      <c r="E127" s="413"/>
      <c r="F127" s="414"/>
      <c r="G127" s="415"/>
      <c r="H127" s="416"/>
      <c r="I127" s="417"/>
      <c r="J127" s="418"/>
    </row>
    <row r="128" spans="1:10">
      <c r="A128" s="1190" t="s">
        <v>84</v>
      </c>
      <c r="B128" s="1191"/>
      <c r="C128" s="1191"/>
      <c r="D128" s="1191"/>
      <c r="E128" s="472"/>
      <c r="F128" s="473"/>
      <c r="G128" s="474"/>
      <c r="H128" s="475">
        <f>SUM(H11:H127)</f>
        <v>227015000</v>
      </c>
      <c r="I128" s="476">
        <f>SUM(I8:I127)</f>
        <v>0</v>
      </c>
      <c r="J128" s="476"/>
    </row>
    <row r="129" spans="1:10">
      <c r="A129" s="424"/>
      <c r="B129" s="424"/>
      <c r="C129" s="424"/>
      <c r="D129" s="424"/>
      <c r="E129" s="477"/>
      <c r="F129" s="478"/>
      <c r="G129" s="479"/>
      <c r="H129" s="480"/>
      <c r="I129" s="481"/>
      <c r="J129" s="424"/>
    </row>
    <row r="130" spans="1:10">
      <c r="A130" s="424"/>
      <c r="B130" s="424" t="s">
        <v>910</v>
      </c>
      <c r="C130" s="424"/>
      <c r="D130" s="424"/>
      <c r="E130" s="477"/>
      <c r="F130" s="478"/>
      <c r="G130" s="479"/>
      <c r="H130" s="480"/>
      <c r="I130" s="481"/>
      <c r="J130" s="424"/>
    </row>
    <row r="131" spans="1:10">
      <c r="A131" s="424"/>
      <c r="B131" s="424"/>
      <c r="C131" s="424"/>
      <c r="D131" s="424"/>
      <c r="E131" s="1184"/>
      <c r="F131" s="1184"/>
      <c r="G131" s="1184"/>
      <c r="H131" s="1184"/>
      <c r="I131" s="481"/>
      <c r="J131" s="424"/>
    </row>
    <row r="132" spans="1:10">
      <c r="A132" s="424"/>
      <c r="B132" s="1184" t="s">
        <v>911</v>
      </c>
      <c r="C132" s="1184"/>
      <c r="D132" s="1184"/>
      <c r="E132" s="1184"/>
      <c r="F132" s="1184"/>
      <c r="G132" s="479"/>
      <c r="H132" s="480" t="s">
        <v>108</v>
      </c>
      <c r="I132" s="481"/>
      <c r="J132" s="424" t="s">
        <v>109</v>
      </c>
    </row>
    <row r="133" spans="1:10">
      <c r="A133" s="424"/>
      <c r="B133" s="1184" t="s">
        <v>912</v>
      </c>
      <c r="C133" s="1184"/>
      <c r="D133" s="1184"/>
      <c r="E133" s="1184"/>
      <c r="F133" s="1184"/>
      <c r="G133" s="479"/>
      <c r="H133" s="480" t="s">
        <v>112</v>
      </c>
      <c r="I133" s="481"/>
      <c r="J133" s="424" t="s">
        <v>113</v>
      </c>
    </row>
    <row r="134" spans="1:10">
      <c r="A134" s="424"/>
      <c r="B134" s="424"/>
      <c r="C134" s="424"/>
      <c r="D134" s="424"/>
      <c r="E134" s="477"/>
      <c r="F134" s="478"/>
      <c r="G134" s="479"/>
      <c r="H134" s="480"/>
      <c r="I134" s="481"/>
      <c r="J134" s="424"/>
    </row>
    <row r="135" spans="1:10">
      <c r="A135" s="424"/>
      <c r="B135" s="424"/>
      <c r="C135" s="424"/>
      <c r="D135" s="424"/>
      <c r="E135" s="477"/>
      <c r="F135" s="478"/>
      <c r="G135" s="479"/>
      <c r="H135" s="480"/>
      <c r="I135" s="481"/>
      <c r="J135" s="424"/>
    </row>
    <row r="136" spans="1:10">
      <c r="A136" s="424"/>
      <c r="B136" s="424"/>
      <c r="C136" s="424"/>
      <c r="D136" s="424"/>
      <c r="E136" s="477"/>
      <c r="F136" s="478"/>
      <c r="G136" s="479"/>
      <c r="H136" s="480"/>
      <c r="I136" s="481"/>
      <c r="J136" s="424"/>
    </row>
    <row r="137" spans="1:10">
      <c r="A137" s="424"/>
      <c r="B137" s="1184" t="s">
        <v>913</v>
      </c>
      <c r="C137" s="1184"/>
      <c r="D137" s="1184"/>
      <c r="E137" s="1184"/>
      <c r="F137" s="1184"/>
      <c r="G137" s="479"/>
      <c r="H137" s="482" t="s">
        <v>116</v>
      </c>
      <c r="I137" s="481"/>
      <c r="J137" s="483" t="s">
        <v>117</v>
      </c>
    </row>
    <row r="138" spans="1:10">
      <c r="A138" s="424"/>
      <c r="B138" s="424"/>
      <c r="C138" s="424"/>
      <c r="D138" s="424"/>
      <c r="E138" s="477"/>
      <c r="F138" s="478"/>
      <c r="G138" s="479"/>
      <c r="H138" s="480"/>
      <c r="I138" s="481"/>
      <c r="J138" s="424"/>
    </row>
    <row r="139" spans="1:10">
      <c r="A139" s="424"/>
      <c r="B139" s="424"/>
      <c r="C139" s="424"/>
      <c r="D139" s="424"/>
      <c r="E139" s="477"/>
      <c r="F139" s="478"/>
      <c r="G139" s="479"/>
      <c r="H139" s="480"/>
      <c r="I139" s="481"/>
      <c r="J139" s="424"/>
    </row>
    <row r="140" spans="1:10">
      <c r="A140" s="424"/>
      <c r="B140" s="424"/>
      <c r="C140" s="424"/>
      <c r="D140" s="424"/>
      <c r="E140" s="477"/>
      <c r="F140" s="478"/>
      <c r="G140" s="479"/>
      <c r="H140" s="480"/>
      <c r="I140" s="481"/>
      <c r="J140" s="424"/>
    </row>
  </sheetData>
  <mergeCells count="8">
    <mergeCell ref="B133:F133"/>
    <mergeCell ref="B137:F137"/>
    <mergeCell ref="A5:I5"/>
    <mergeCell ref="A6:B6"/>
    <mergeCell ref="E6:F6"/>
    <mergeCell ref="A128:D128"/>
    <mergeCell ref="E131:H131"/>
    <mergeCell ref="B132:F13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8CC6-FFCE-4FEE-86F0-0FDD33A9EFD8}">
  <dimension ref="A1:L72"/>
  <sheetViews>
    <sheetView topLeftCell="B1" workbookViewId="0">
      <selection sqref="A1:L74"/>
    </sheetView>
  </sheetViews>
  <sheetFormatPr defaultRowHeight="15"/>
  <cols>
    <col min="2" max="2" width="23.42578125" customWidth="1"/>
    <col min="3" max="3" width="32.5703125" customWidth="1"/>
    <col min="4" max="4" width="59.140625" customWidth="1"/>
    <col min="5" max="5" width="31.7109375" customWidth="1"/>
    <col min="6" max="6" width="25.85546875" customWidth="1"/>
    <col min="7" max="7" width="27.42578125" customWidth="1"/>
    <col min="8" max="8" width="28.5703125" customWidth="1"/>
    <col min="9" max="9" width="32.5703125" customWidth="1"/>
    <col min="10" max="10" width="30.28515625" customWidth="1"/>
    <col min="11" max="11" width="35.5703125" customWidth="1"/>
    <col min="12" max="12" width="46.28515625" customWidth="1"/>
  </cols>
  <sheetData>
    <row r="1" spans="1:12" ht="15.75">
      <c r="A1" s="218"/>
      <c r="B1" s="219"/>
      <c r="C1" s="218"/>
      <c r="D1" s="218"/>
      <c r="E1" s="220"/>
      <c r="F1" s="218"/>
      <c r="G1" s="221"/>
      <c r="H1" s="218"/>
      <c r="I1" s="221"/>
      <c r="J1" s="218"/>
      <c r="K1" s="218"/>
      <c r="L1" s="218"/>
    </row>
    <row r="2" spans="1:12" ht="26.25">
      <c r="A2" s="218"/>
      <c r="B2" s="219"/>
      <c r="C2" s="218"/>
      <c r="D2" s="218"/>
      <c r="E2" s="81"/>
      <c r="F2" s="218"/>
      <c r="G2" s="221"/>
      <c r="H2" s="218"/>
      <c r="I2" s="221"/>
      <c r="J2" s="218"/>
      <c r="K2" s="218"/>
      <c r="L2" s="218"/>
    </row>
    <row r="3" spans="1:12" ht="15.75">
      <c r="A3" s="218"/>
      <c r="B3" s="219"/>
      <c r="C3" s="218"/>
      <c r="D3" s="218"/>
      <c r="E3" s="83"/>
      <c r="F3" s="218"/>
      <c r="G3" s="221"/>
      <c r="H3" s="218"/>
      <c r="I3" s="221"/>
      <c r="J3" s="956"/>
      <c r="K3" s="218"/>
      <c r="L3" s="218"/>
    </row>
    <row r="4" spans="1:12" ht="15.75">
      <c r="A4" s="218"/>
      <c r="B4" s="219"/>
      <c r="C4" s="218"/>
      <c r="D4" s="218"/>
      <c r="E4" s="83"/>
      <c r="F4" s="218"/>
      <c r="G4" s="221"/>
      <c r="H4" s="218"/>
      <c r="I4" s="221"/>
      <c r="J4" s="956"/>
      <c r="K4" s="218"/>
      <c r="L4" s="218"/>
    </row>
    <row r="5" spans="1:12" ht="15.75">
      <c r="A5" s="218"/>
      <c r="B5" s="219"/>
      <c r="C5" s="218"/>
      <c r="D5" s="218"/>
      <c r="E5" s="84"/>
      <c r="F5" s="218"/>
      <c r="G5" s="221"/>
      <c r="H5" s="218"/>
      <c r="I5" s="221"/>
      <c r="J5" s="218"/>
      <c r="K5" s="1199" t="s">
        <v>914</v>
      </c>
      <c r="L5" s="1199"/>
    </row>
    <row r="6" spans="1:12" ht="15.75">
      <c r="A6" s="218"/>
      <c r="B6" s="219"/>
      <c r="C6" s="218"/>
      <c r="D6" s="218"/>
      <c r="E6" s="220"/>
      <c r="F6" s="218"/>
      <c r="G6" s="221"/>
      <c r="H6" s="218"/>
      <c r="I6" s="221"/>
      <c r="J6" s="218"/>
      <c r="K6" s="1199"/>
      <c r="L6" s="1199"/>
    </row>
    <row r="7" spans="1:12" ht="18.75">
      <c r="A7" s="291" t="s">
        <v>0</v>
      </c>
      <c r="B7" s="292"/>
      <c r="C7" s="293"/>
      <c r="D7" s="293"/>
      <c r="E7" s="294"/>
      <c r="F7" s="293"/>
      <c r="G7" s="295"/>
      <c r="H7" s="293"/>
      <c r="I7" s="295"/>
      <c r="J7" s="293"/>
      <c r="K7" s="957"/>
      <c r="L7" s="218"/>
    </row>
    <row r="8" spans="1:12" ht="18.75">
      <c r="A8" s="297" t="s">
        <v>1</v>
      </c>
      <c r="B8" s="298"/>
      <c r="C8" s="299" t="s">
        <v>915</v>
      </c>
      <c r="D8" s="299"/>
      <c r="E8" s="300"/>
      <c r="F8" s="299"/>
      <c r="G8" s="301"/>
      <c r="H8" s="299"/>
      <c r="I8" s="301"/>
      <c r="J8" s="299"/>
      <c r="K8" s="311"/>
      <c r="L8" s="218"/>
    </row>
    <row r="9" spans="1:12" ht="18.75">
      <c r="A9" s="303" t="s">
        <v>3</v>
      </c>
      <c r="B9" s="304"/>
      <c r="C9" s="958" t="s">
        <v>916</v>
      </c>
      <c r="D9" s="959"/>
      <c r="E9" s="306"/>
      <c r="F9" s="305"/>
      <c r="G9" s="307"/>
      <c r="H9" s="305"/>
      <c r="I9" s="307"/>
      <c r="J9" s="305"/>
      <c r="K9" s="960"/>
      <c r="L9" s="309"/>
    </row>
    <row r="10" spans="1:12" ht="18.75">
      <c r="A10" s="303" t="s">
        <v>87</v>
      </c>
      <c r="B10" s="298"/>
      <c r="C10" s="961" t="s">
        <v>917</v>
      </c>
      <c r="D10" s="310"/>
      <c r="E10" s="300"/>
      <c r="F10" s="299"/>
      <c r="G10" s="301"/>
      <c r="H10" s="299"/>
      <c r="I10" s="301"/>
      <c r="J10" s="299"/>
      <c r="K10" s="311"/>
      <c r="L10" s="218"/>
    </row>
    <row r="11" spans="1:12" ht="18.75">
      <c r="A11" s="1200"/>
      <c r="B11" s="1200"/>
      <c r="C11" s="1200"/>
      <c r="D11" s="1200"/>
      <c r="E11" s="1200"/>
      <c r="F11" s="1200"/>
      <c r="G11" s="1200"/>
      <c r="H11" s="1200"/>
      <c r="I11" s="1201"/>
      <c r="J11" s="962"/>
      <c r="K11" s="963"/>
      <c r="L11" s="218"/>
    </row>
    <row r="12" spans="1:12" ht="48.75">
      <c r="A12" s="1100" t="s">
        <v>7</v>
      </c>
      <c r="B12" s="1100"/>
      <c r="C12" s="313" t="s">
        <v>8</v>
      </c>
      <c r="D12" s="610"/>
      <c r="E12" s="1202" t="s">
        <v>9</v>
      </c>
      <c r="F12" s="1202"/>
      <c r="G12" s="964" t="s">
        <v>10</v>
      </c>
      <c r="H12" s="965" t="s">
        <v>11</v>
      </c>
      <c r="I12" s="964" t="s">
        <v>89</v>
      </c>
      <c r="J12" s="965" t="s">
        <v>90</v>
      </c>
      <c r="K12" s="966" t="s">
        <v>608</v>
      </c>
      <c r="L12" s="218"/>
    </row>
    <row r="13" spans="1:12" ht="15.75">
      <c r="A13" s="967"/>
      <c r="B13" s="968"/>
      <c r="C13" s="969"/>
      <c r="D13" s="970"/>
      <c r="E13" s="359"/>
      <c r="F13" s="971"/>
      <c r="G13" s="972"/>
      <c r="H13" s="973"/>
      <c r="I13" s="974"/>
      <c r="J13" s="975"/>
      <c r="K13" s="976"/>
      <c r="L13" s="218"/>
    </row>
    <row r="14" spans="1:12" ht="15.75">
      <c r="A14" s="977" t="s">
        <v>13</v>
      </c>
      <c r="B14" s="977"/>
      <c r="C14" s="978"/>
      <c r="D14" s="979"/>
      <c r="E14" s="359"/>
      <c r="F14" s="971"/>
      <c r="G14" s="972"/>
      <c r="H14" s="980">
        <f>SUM(H16:H47)</f>
        <v>90385000</v>
      </c>
      <c r="I14" s="980"/>
      <c r="J14" s="975"/>
      <c r="K14" s="976"/>
      <c r="L14" s="218"/>
    </row>
    <row r="15" spans="1:12" ht="15.75">
      <c r="A15" s="981"/>
      <c r="B15" s="982" t="s">
        <v>14</v>
      </c>
      <c r="C15" s="983" t="s">
        <v>745</v>
      </c>
      <c r="D15" s="984"/>
      <c r="E15" s="985"/>
      <c r="F15" s="986"/>
      <c r="G15" s="987"/>
      <c r="H15" s="988"/>
      <c r="I15" s="989"/>
      <c r="J15" s="990"/>
      <c r="K15" s="991"/>
      <c r="L15" s="290"/>
    </row>
    <row r="16" spans="1:12" ht="15.75">
      <c r="A16" s="992"/>
      <c r="B16" s="276" t="s">
        <v>16</v>
      </c>
      <c r="C16" s="271" t="s">
        <v>918</v>
      </c>
      <c r="D16" s="993"/>
      <c r="E16" s="881">
        <v>151</v>
      </c>
      <c r="F16" s="259" t="s">
        <v>625</v>
      </c>
      <c r="G16" s="260">
        <v>5000</v>
      </c>
      <c r="H16" s="994">
        <f>E16*37*G16</f>
        <v>27935000</v>
      </c>
      <c r="I16" s="356"/>
      <c r="J16" s="357"/>
      <c r="K16" s="976"/>
      <c r="L16" s="218"/>
    </row>
    <row r="17" spans="1:12" ht="15.75">
      <c r="A17" s="992"/>
      <c r="B17" s="276"/>
      <c r="C17" s="271" t="s">
        <v>919</v>
      </c>
      <c r="D17" s="993"/>
      <c r="E17" s="881"/>
      <c r="F17" s="259"/>
      <c r="G17" s="260"/>
      <c r="H17" s="995"/>
      <c r="I17" s="356"/>
      <c r="J17" s="357"/>
      <c r="K17" s="976"/>
      <c r="L17" s="218"/>
    </row>
    <row r="18" spans="1:12" ht="15.75">
      <c r="A18" s="992"/>
      <c r="B18" s="276" t="s">
        <v>19</v>
      </c>
      <c r="C18" s="271" t="s">
        <v>920</v>
      </c>
      <c r="D18" s="993"/>
      <c r="E18" s="882">
        <v>2</v>
      </c>
      <c r="F18" s="259" t="s">
        <v>612</v>
      </c>
      <c r="G18" s="260">
        <v>250000</v>
      </c>
      <c r="H18" s="995">
        <f>E18*G18</f>
        <v>500000</v>
      </c>
      <c r="I18" s="356"/>
      <c r="J18" s="357"/>
      <c r="K18" s="976"/>
      <c r="L18" s="218"/>
    </row>
    <row r="19" spans="1:12" ht="15.75">
      <c r="A19" s="992"/>
      <c r="B19" s="276" t="s">
        <v>21</v>
      </c>
      <c r="C19" s="271" t="s">
        <v>921</v>
      </c>
      <c r="D19" s="993"/>
      <c r="E19" s="882">
        <v>2</v>
      </c>
      <c r="F19" s="259" t="s">
        <v>612</v>
      </c>
      <c r="G19" s="260">
        <v>600000</v>
      </c>
      <c r="H19" s="995">
        <f t="shared" ref="H19:H32" si="0">E19*G19</f>
        <v>1200000</v>
      </c>
      <c r="I19" s="356"/>
      <c r="J19" s="996"/>
      <c r="K19" s="976"/>
      <c r="L19" s="218"/>
    </row>
    <row r="20" spans="1:12" ht="15.75">
      <c r="A20" s="992"/>
      <c r="B20" s="618" t="s">
        <v>97</v>
      </c>
      <c r="C20" s="1203" t="s">
        <v>922</v>
      </c>
      <c r="D20" s="1204"/>
      <c r="E20" s="999">
        <v>1</v>
      </c>
      <c r="F20" s="622" t="s">
        <v>32</v>
      </c>
      <c r="G20" s="623">
        <v>15000000</v>
      </c>
      <c r="H20" s="995">
        <f t="shared" si="0"/>
        <v>15000000</v>
      </c>
      <c r="I20" s="625"/>
      <c r="J20" s="1000"/>
      <c r="K20" s="976"/>
      <c r="L20" s="218"/>
    </row>
    <row r="21" spans="1:12" ht="15.75">
      <c r="A21" s="992"/>
      <c r="B21" s="618" t="s">
        <v>99</v>
      </c>
      <c r="C21" s="997" t="s">
        <v>923</v>
      </c>
      <c r="D21" s="1001"/>
      <c r="E21" s="999">
        <v>1</v>
      </c>
      <c r="F21" s="259" t="s">
        <v>612</v>
      </c>
      <c r="G21" s="623">
        <v>2000000</v>
      </c>
      <c r="H21" s="995">
        <f t="shared" si="0"/>
        <v>2000000</v>
      </c>
      <c r="I21" s="625"/>
      <c r="J21" s="1000"/>
      <c r="K21" s="976"/>
      <c r="L21" s="218"/>
    </row>
    <row r="22" spans="1:12" ht="15.75">
      <c r="A22" s="992"/>
      <c r="B22" s="618"/>
      <c r="C22" s="1205" t="s">
        <v>924</v>
      </c>
      <c r="D22" s="1206"/>
      <c r="E22" s="1002"/>
      <c r="F22" s="1003"/>
      <c r="G22" s="623"/>
      <c r="H22" s="995"/>
      <c r="I22" s="1003"/>
      <c r="J22" s="1000"/>
      <c r="K22" s="976"/>
      <c r="L22" s="218"/>
    </row>
    <row r="23" spans="1:12" ht="15.75">
      <c r="A23" s="992"/>
      <c r="B23" s="618" t="s">
        <v>131</v>
      </c>
      <c r="C23" s="1004" t="s">
        <v>925</v>
      </c>
      <c r="D23" s="620"/>
      <c r="E23" s="655">
        <v>1</v>
      </c>
      <c r="F23" s="259" t="s">
        <v>612</v>
      </c>
      <c r="G23" s="623">
        <v>2000000</v>
      </c>
      <c r="H23" s="995">
        <f>E23*G23</f>
        <v>2000000</v>
      </c>
      <c r="I23" s="625"/>
      <c r="J23" s="1000"/>
      <c r="K23" s="976"/>
      <c r="L23" s="218"/>
    </row>
    <row r="24" spans="1:12" ht="15.75">
      <c r="A24" s="992"/>
      <c r="B24" s="618" t="s">
        <v>133</v>
      </c>
      <c r="C24" s="1004" t="s">
        <v>926</v>
      </c>
      <c r="D24" s="620"/>
      <c r="E24" s="655">
        <v>1</v>
      </c>
      <c r="F24" s="259" t="s">
        <v>612</v>
      </c>
      <c r="G24" s="623">
        <v>2000000</v>
      </c>
      <c r="H24" s="995">
        <f t="shared" ref="H24:H28" si="1">E24*G24</f>
        <v>2000000</v>
      </c>
      <c r="I24" s="625"/>
      <c r="J24" s="1000"/>
      <c r="K24" s="976"/>
      <c r="L24" s="218"/>
    </row>
    <row r="25" spans="1:12" ht="15.75">
      <c r="A25" s="992"/>
      <c r="B25" s="618" t="s">
        <v>659</v>
      </c>
      <c r="C25" s="1004" t="s">
        <v>927</v>
      </c>
      <c r="D25" s="620"/>
      <c r="E25" s="655">
        <v>1</v>
      </c>
      <c r="F25" s="259" t="s">
        <v>612</v>
      </c>
      <c r="G25" s="623">
        <v>2000000</v>
      </c>
      <c r="H25" s="995">
        <f t="shared" si="1"/>
        <v>2000000</v>
      </c>
      <c r="I25" s="625"/>
      <c r="J25" s="1000"/>
      <c r="K25" s="976"/>
      <c r="L25" s="218"/>
    </row>
    <row r="26" spans="1:12" ht="15.75">
      <c r="A26" s="992"/>
      <c r="B26" s="618" t="s">
        <v>687</v>
      </c>
      <c r="C26" s="1004" t="s">
        <v>928</v>
      </c>
      <c r="D26" s="620"/>
      <c r="E26" s="655">
        <v>1</v>
      </c>
      <c r="F26" s="259" t="s">
        <v>612</v>
      </c>
      <c r="G26" s="623">
        <v>2000000</v>
      </c>
      <c r="H26" s="995">
        <f t="shared" si="1"/>
        <v>2000000</v>
      </c>
      <c r="I26" s="625"/>
      <c r="J26" s="1000"/>
      <c r="K26" s="976"/>
      <c r="L26" s="218"/>
    </row>
    <row r="27" spans="1:12" ht="15.75">
      <c r="A27" s="992"/>
      <c r="B27" s="618" t="s">
        <v>690</v>
      </c>
      <c r="C27" s="1004" t="s">
        <v>929</v>
      </c>
      <c r="D27" s="620"/>
      <c r="E27" s="655">
        <v>1</v>
      </c>
      <c r="F27" s="259" t="s">
        <v>612</v>
      </c>
      <c r="G27" s="623">
        <v>2000000</v>
      </c>
      <c r="H27" s="995">
        <f t="shared" si="1"/>
        <v>2000000</v>
      </c>
      <c r="I27" s="625"/>
      <c r="J27" s="1000"/>
      <c r="K27" s="976"/>
      <c r="L27" s="218"/>
    </row>
    <row r="28" spans="1:12" ht="15.75">
      <c r="A28" s="992"/>
      <c r="B28" s="618" t="s">
        <v>692</v>
      </c>
      <c r="C28" s="1004" t="s">
        <v>930</v>
      </c>
      <c r="D28" s="620"/>
      <c r="E28" s="655">
        <v>1</v>
      </c>
      <c r="F28" s="259" t="s">
        <v>612</v>
      </c>
      <c r="G28" s="623">
        <v>2000000</v>
      </c>
      <c r="H28" s="995">
        <f t="shared" si="1"/>
        <v>2000000</v>
      </c>
      <c r="I28" s="625"/>
      <c r="J28" s="1000"/>
      <c r="K28" s="976"/>
      <c r="L28" s="218"/>
    </row>
    <row r="29" spans="1:12" ht="15.75">
      <c r="A29" s="992"/>
      <c r="B29" s="618"/>
      <c r="C29" s="1005" t="s">
        <v>931</v>
      </c>
      <c r="D29" s="620"/>
      <c r="E29" s="655"/>
      <c r="F29" s="622"/>
      <c r="G29" s="623"/>
      <c r="H29" s="995"/>
      <c r="I29" s="625"/>
      <c r="J29" s="1000"/>
      <c r="K29" s="976"/>
      <c r="L29" s="218"/>
    </row>
    <row r="30" spans="1:12" ht="15.75">
      <c r="A30" s="992"/>
      <c r="B30" s="636" t="s">
        <v>733</v>
      </c>
      <c r="C30" s="412" t="s">
        <v>932</v>
      </c>
      <c r="D30" s="1006"/>
      <c r="E30" s="1007">
        <v>3</v>
      </c>
      <c r="F30" s="622" t="s">
        <v>933</v>
      </c>
      <c r="G30" s="623">
        <v>2000000</v>
      </c>
      <c r="H30" s="995">
        <f t="shared" si="0"/>
        <v>6000000</v>
      </c>
      <c r="I30" s="625"/>
      <c r="J30" s="1000"/>
      <c r="K30" s="976"/>
      <c r="L30" s="218"/>
    </row>
    <row r="31" spans="1:12" ht="15.75">
      <c r="A31" s="992"/>
      <c r="B31" s="636"/>
      <c r="C31" s="1008" t="s">
        <v>934</v>
      </c>
      <c r="D31" s="1006"/>
      <c r="E31" s="1007"/>
      <c r="F31" s="622"/>
      <c r="G31" s="623"/>
      <c r="H31" s="995"/>
      <c r="I31" s="625"/>
      <c r="J31" s="1000"/>
      <c r="K31" s="976"/>
      <c r="L31" s="218"/>
    </row>
    <row r="32" spans="1:12" ht="15.75">
      <c r="A32" s="992"/>
      <c r="B32" s="636" t="s">
        <v>935</v>
      </c>
      <c r="C32" s="1009" t="s">
        <v>936</v>
      </c>
      <c r="D32" s="1006"/>
      <c r="E32" s="1007">
        <v>1</v>
      </c>
      <c r="F32" s="622" t="s">
        <v>933</v>
      </c>
      <c r="G32" s="623">
        <v>15000000</v>
      </c>
      <c r="H32" s="995">
        <f t="shared" si="0"/>
        <v>15000000</v>
      </c>
      <c r="I32" s="625"/>
      <c r="J32" s="1000"/>
      <c r="K32" s="976"/>
      <c r="L32" s="218"/>
    </row>
    <row r="33" spans="1:12" ht="15.75">
      <c r="A33" s="992"/>
      <c r="B33" s="618"/>
      <c r="C33" s="1010"/>
      <c r="D33" s="998"/>
      <c r="E33" s="655"/>
      <c r="F33" s="622"/>
      <c r="G33" s="623"/>
      <c r="H33" s="690"/>
      <c r="I33" s="625"/>
      <c r="J33" s="1000"/>
      <c r="K33" s="976"/>
      <c r="L33" s="218"/>
    </row>
    <row r="34" spans="1:12" ht="15.75">
      <c r="A34" s="992"/>
      <c r="B34" s="1011" t="s">
        <v>450</v>
      </c>
      <c r="C34" s="983" t="s">
        <v>937</v>
      </c>
      <c r="D34" s="1012"/>
      <c r="E34" s="1013"/>
      <c r="F34" s="1014"/>
      <c r="G34" s="1015"/>
      <c r="H34" s="1016"/>
      <c r="I34" s="1017"/>
      <c r="J34" s="1018"/>
      <c r="K34" s="976"/>
      <c r="L34" s="218"/>
    </row>
    <row r="35" spans="1:12" ht="15.75">
      <c r="A35" s="992"/>
      <c r="B35" s="276" t="s">
        <v>24</v>
      </c>
      <c r="C35" s="271" t="s">
        <v>938</v>
      </c>
      <c r="D35" s="269"/>
      <c r="E35" s="881">
        <v>1</v>
      </c>
      <c r="F35" s="1019" t="s">
        <v>65</v>
      </c>
      <c r="G35" s="260">
        <v>2500000</v>
      </c>
      <c r="H35" s="995">
        <f t="shared" ref="H35:H38" si="2">E35*G35</f>
        <v>2500000</v>
      </c>
      <c r="I35" s="356"/>
      <c r="J35" s="996"/>
      <c r="K35" s="976"/>
      <c r="L35" s="218"/>
    </row>
    <row r="36" spans="1:12" ht="15.75">
      <c r="A36" s="992"/>
      <c r="B36" s="276" t="s">
        <v>27</v>
      </c>
      <c r="C36" s="271" t="s">
        <v>939</v>
      </c>
      <c r="D36" s="269"/>
      <c r="E36" s="881">
        <v>1</v>
      </c>
      <c r="F36" s="1019" t="s">
        <v>71</v>
      </c>
      <c r="G36" s="260">
        <v>950000</v>
      </c>
      <c r="H36" s="995">
        <f t="shared" si="2"/>
        <v>950000</v>
      </c>
      <c r="I36" s="356"/>
      <c r="J36" s="996"/>
      <c r="K36" s="976"/>
      <c r="L36" s="218"/>
    </row>
    <row r="37" spans="1:12" ht="15.75">
      <c r="A37" s="992"/>
      <c r="B37" s="276" t="s">
        <v>173</v>
      </c>
      <c r="C37" s="271" t="s">
        <v>940</v>
      </c>
      <c r="D37" s="269"/>
      <c r="E37" s="881">
        <v>10</v>
      </c>
      <c r="F37" s="1019" t="s">
        <v>68</v>
      </c>
      <c r="G37" s="260">
        <v>200000</v>
      </c>
      <c r="H37" s="995">
        <f t="shared" si="2"/>
        <v>2000000</v>
      </c>
      <c r="I37" s="356"/>
      <c r="J37" s="996"/>
      <c r="K37" s="976"/>
      <c r="L37" s="218"/>
    </row>
    <row r="38" spans="1:12" ht="15.75">
      <c r="A38" s="992"/>
      <c r="B38" s="276" t="s">
        <v>175</v>
      </c>
      <c r="C38" s="1020" t="s">
        <v>941</v>
      </c>
      <c r="D38" s="1021"/>
      <c r="E38" s="881">
        <v>1</v>
      </c>
      <c r="F38" s="1022" t="s">
        <v>68</v>
      </c>
      <c r="G38" s="260">
        <v>2600000</v>
      </c>
      <c r="H38" s="995">
        <f t="shared" si="2"/>
        <v>2600000</v>
      </c>
      <c r="I38" s="356"/>
      <c r="J38" s="996"/>
      <c r="K38" s="976"/>
      <c r="L38" s="218"/>
    </row>
    <row r="39" spans="1:12" ht="15.75">
      <c r="A39" s="992"/>
      <c r="B39" s="1011" t="s">
        <v>240</v>
      </c>
      <c r="C39" s="983" t="s">
        <v>942</v>
      </c>
      <c r="D39" s="1012"/>
      <c r="E39" s="1013"/>
      <c r="F39" s="1014"/>
      <c r="G39" s="1015"/>
      <c r="H39" s="1016"/>
      <c r="I39" s="1017"/>
      <c r="J39" s="1018"/>
      <c r="K39" s="976"/>
      <c r="L39" s="218"/>
    </row>
    <row r="40" spans="1:12" ht="15.75">
      <c r="A40" s="992"/>
      <c r="B40" s="276"/>
      <c r="C40" s="1023"/>
      <c r="D40" s="1006"/>
      <c r="E40" s="881"/>
      <c r="F40" s="259"/>
      <c r="G40" s="260"/>
      <c r="H40" s="995"/>
      <c r="I40" s="356"/>
      <c r="J40" s="1024"/>
      <c r="K40" s="976"/>
      <c r="L40" s="218"/>
    </row>
    <row r="41" spans="1:12" ht="15.75">
      <c r="A41" s="992"/>
      <c r="B41" s="276"/>
      <c r="C41" s="1023"/>
      <c r="D41" s="1025"/>
      <c r="E41" s="655"/>
      <c r="F41" s="622"/>
      <c r="G41" s="623"/>
      <c r="H41" s="995"/>
      <c r="I41" s="625"/>
      <c r="J41" s="1026"/>
      <c r="K41" s="976"/>
      <c r="L41" s="218"/>
    </row>
    <row r="42" spans="1:12" ht="15.75">
      <c r="A42" s="992"/>
      <c r="B42" s="1011" t="s">
        <v>668</v>
      </c>
      <c r="C42" s="1027" t="s">
        <v>943</v>
      </c>
      <c r="D42" s="1012"/>
      <c r="E42" s="1013"/>
      <c r="F42" s="1014"/>
      <c r="G42" s="1015"/>
      <c r="H42" s="995">
        <f t="shared" ref="H42:H46" si="3">E42*G42</f>
        <v>0</v>
      </c>
      <c r="I42" s="1017"/>
      <c r="J42" s="1018"/>
      <c r="K42" s="976"/>
      <c r="L42" s="218"/>
    </row>
    <row r="43" spans="1:12" ht="15.75">
      <c r="A43" s="992"/>
      <c r="B43" s="276"/>
      <c r="C43" s="271"/>
      <c r="D43" s="993"/>
      <c r="E43" s="881"/>
      <c r="F43" s="259"/>
      <c r="G43" s="260"/>
      <c r="H43" s="995"/>
      <c r="I43" s="356"/>
      <c r="J43" s="996"/>
      <c r="K43" s="1028"/>
      <c r="L43" s="218"/>
    </row>
    <row r="44" spans="1:12" ht="15.75">
      <c r="A44" s="992"/>
      <c r="B44" s="1011" t="s">
        <v>944</v>
      </c>
      <c r="C44" s="1027" t="s">
        <v>945</v>
      </c>
      <c r="D44" s="1012"/>
      <c r="E44" s="1013"/>
      <c r="F44" s="1014"/>
      <c r="G44" s="1015"/>
      <c r="H44" s="995">
        <f t="shared" si="3"/>
        <v>0</v>
      </c>
      <c r="I44" s="1017"/>
      <c r="J44" s="1018"/>
      <c r="K44" s="976"/>
      <c r="L44" s="218"/>
    </row>
    <row r="45" spans="1:12" ht="15.75">
      <c r="A45" s="992"/>
      <c r="B45" s="276" t="s">
        <v>946</v>
      </c>
      <c r="C45" s="1029" t="s">
        <v>947</v>
      </c>
      <c r="D45" s="1030"/>
      <c r="E45" s="655">
        <v>3</v>
      </c>
      <c r="F45" s="622" t="s">
        <v>625</v>
      </c>
      <c r="G45" s="623">
        <v>400000</v>
      </c>
      <c r="H45" s="995">
        <f t="shared" si="3"/>
        <v>1200000</v>
      </c>
      <c r="I45" s="625"/>
      <c r="J45" s="1000"/>
      <c r="K45" s="976"/>
      <c r="L45" s="218"/>
    </row>
    <row r="46" spans="1:12" ht="15.75">
      <c r="A46" s="992"/>
      <c r="B46" s="276" t="s">
        <v>948</v>
      </c>
      <c r="C46" s="619" t="s">
        <v>949</v>
      </c>
      <c r="D46" s="1006"/>
      <c r="E46" s="655">
        <v>3</v>
      </c>
      <c r="F46" s="622" t="s">
        <v>625</v>
      </c>
      <c r="G46" s="623">
        <v>500000</v>
      </c>
      <c r="H46" s="995">
        <f t="shared" si="3"/>
        <v>1500000</v>
      </c>
      <c r="I46" s="625"/>
      <c r="J46" s="1000"/>
      <c r="K46" s="976"/>
      <c r="L46" s="218"/>
    </row>
    <row r="47" spans="1:12" ht="15.75">
      <c r="A47" s="992"/>
      <c r="B47" s="1031"/>
      <c r="C47" s="1032"/>
      <c r="D47" s="993"/>
      <c r="E47" s="881"/>
      <c r="F47" s="259"/>
      <c r="G47" s="260"/>
      <c r="H47" s="995"/>
      <c r="I47" s="356"/>
      <c r="J47" s="996"/>
      <c r="K47" s="976"/>
      <c r="L47" s="218"/>
    </row>
    <row r="48" spans="1:12" ht="15.75">
      <c r="A48" s="1192" t="s">
        <v>44</v>
      </c>
      <c r="B48" s="1193" t="s">
        <v>14</v>
      </c>
      <c r="C48" s="1194" t="s">
        <v>745</v>
      </c>
      <c r="D48" s="1033"/>
      <c r="E48" s="359"/>
      <c r="F48" s="360"/>
      <c r="G48" s="361"/>
      <c r="H48" s="362">
        <f>SUM(H49:H52)</f>
        <v>3000000</v>
      </c>
      <c r="I48" s="362"/>
      <c r="J48" s="1034"/>
      <c r="K48" s="976"/>
      <c r="L48" s="218"/>
    </row>
    <row r="49" spans="1:12" ht="15.75">
      <c r="A49" s="1028"/>
      <c r="B49" s="982" t="s">
        <v>14</v>
      </c>
      <c r="C49" s="1027" t="s">
        <v>247</v>
      </c>
      <c r="D49" s="984"/>
      <c r="E49" s="1014"/>
      <c r="F49" s="1035"/>
      <c r="G49" s="1036"/>
      <c r="H49" s="1035"/>
      <c r="I49" s="1036"/>
      <c r="J49" s="1037"/>
      <c r="K49" s="976"/>
      <c r="L49" s="218"/>
    </row>
    <row r="50" spans="1:12" ht="15.75">
      <c r="A50" s="1028"/>
      <c r="B50" s="276" t="s">
        <v>46</v>
      </c>
      <c r="C50" s="1195" t="s">
        <v>950</v>
      </c>
      <c r="D50" s="1196"/>
      <c r="E50" s="621">
        <v>1</v>
      </c>
      <c r="F50" s="622" t="s">
        <v>612</v>
      </c>
      <c r="G50" s="623"/>
      <c r="H50" s="1038">
        <f t="shared" ref="H50:H52" si="4">E50*G50</f>
        <v>0</v>
      </c>
      <c r="I50" s="625"/>
      <c r="J50" s="1000"/>
      <c r="K50" s="976"/>
      <c r="L50" s="218"/>
    </row>
    <row r="51" spans="1:12" ht="15.75">
      <c r="A51" s="1028"/>
      <c r="B51" s="636" t="s">
        <v>48</v>
      </c>
      <c r="C51" s="1039" t="s">
        <v>951</v>
      </c>
      <c r="D51" s="620"/>
      <c r="E51" s="1007">
        <v>2</v>
      </c>
      <c r="F51" s="622" t="s">
        <v>612</v>
      </c>
      <c r="G51" s="623">
        <v>1500000</v>
      </c>
      <c r="H51" s="1038">
        <f t="shared" si="4"/>
        <v>3000000</v>
      </c>
      <c r="I51" s="625"/>
      <c r="J51" s="1000"/>
      <c r="K51" s="976"/>
      <c r="L51" s="218"/>
    </row>
    <row r="52" spans="1:12" ht="15.75">
      <c r="A52" s="1028"/>
      <c r="B52" s="276" t="s">
        <v>140</v>
      </c>
      <c r="C52" s="85" t="s">
        <v>952</v>
      </c>
      <c r="D52" s="1025"/>
      <c r="E52" s="1040">
        <v>1</v>
      </c>
      <c r="F52" s="622" t="s">
        <v>612</v>
      </c>
      <c r="G52" s="260"/>
      <c r="H52" s="994">
        <f t="shared" si="4"/>
        <v>0</v>
      </c>
      <c r="I52" s="356"/>
      <c r="J52" s="996"/>
      <c r="K52" s="976"/>
      <c r="L52" s="218"/>
    </row>
    <row r="53" spans="1:12" ht="15.75">
      <c r="A53" s="1192" t="s">
        <v>621</v>
      </c>
      <c r="B53" s="1193" t="s">
        <v>14</v>
      </c>
      <c r="C53" s="1194" t="s">
        <v>745</v>
      </c>
      <c r="D53" s="1033"/>
      <c r="E53" s="359"/>
      <c r="F53" s="360"/>
      <c r="G53" s="361"/>
      <c r="H53" s="362">
        <f>SUM(H54:H62)</f>
        <v>0</v>
      </c>
      <c r="I53" s="362"/>
      <c r="J53" s="1034"/>
      <c r="K53" s="976"/>
      <c r="L53" s="218"/>
    </row>
    <row r="54" spans="1:12" ht="15.75">
      <c r="A54" s="1028"/>
      <c r="B54" s="1041" t="s">
        <v>14</v>
      </c>
      <c r="C54" s="1027" t="s">
        <v>146</v>
      </c>
      <c r="D54" s="984"/>
      <c r="E54" s="1014"/>
      <c r="F54" s="1035"/>
      <c r="G54" s="1036"/>
      <c r="H54" s="1035"/>
      <c r="I54" s="1036"/>
      <c r="J54" s="1037"/>
      <c r="K54" s="976"/>
      <c r="L54" s="218"/>
    </row>
    <row r="55" spans="1:12" ht="15.75">
      <c r="A55" s="1028"/>
      <c r="B55" s="276" t="s">
        <v>63</v>
      </c>
      <c r="C55" s="997"/>
      <c r="D55" s="1042"/>
      <c r="E55" s="259"/>
      <c r="F55" s="622"/>
      <c r="G55" s="1043"/>
      <c r="H55" s="1043">
        <f>E55*G55</f>
        <v>0</v>
      </c>
      <c r="I55" s="1043"/>
      <c r="J55" s="1044"/>
      <c r="K55" s="1044"/>
      <c r="L55" s="218"/>
    </row>
    <row r="56" spans="1:12" ht="15.75">
      <c r="A56" s="1028"/>
      <c r="B56" s="276"/>
      <c r="C56" s="271"/>
      <c r="D56" s="1042"/>
      <c r="E56" s="259"/>
      <c r="F56" s="622"/>
      <c r="G56" s="1043"/>
      <c r="H56" s="1043">
        <f>E56*G56</f>
        <v>0</v>
      </c>
      <c r="I56" s="1043"/>
      <c r="J56" s="1044"/>
      <c r="K56" s="1044"/>
      <c r="L56" s="218"/>
    </row>
    <row r="57" spans="1:12" ht="15.75">
      <c r="A57" s="1028"/>
      <c r="B57" s="1045" t="s">
        <v>450</v>
      </c>
      <c r="C57" s="983" t="s">
        <v>147</v>
      </c>
      <c r="D57" s="1046"/>
      <c r="E57" s="1014"/>
      <c r="F57" s="1035"/>
      <c r="G57" s="1036"/>
      <c r="H57" s="1035"/>
      <c r="I57" s="1036"/>
      <c r="J57" s="1037"/>
      <c r="K57" s="976"/>
      <c r="L57" s="218"/>
    </row>
    <row r="58" spans="1:12" ht="15.75">
      <c r="A58" s="1028"/>
      <c r="B58" s="618" t="s">
        <v>73</v>
      </c>
      <c r="C58" s="1047"/>
      <c r="D58" s="1006"/>
      <c r="E58" s="655"/>
      <c r="F58" s="622"/>
      <c r="G58" s="623"/>
      <c r="H58" s="690">
        <f>E58*G58</f>
        <v>0</v>
      </c>
      <c r="I58" s="625"/>
      <c r="J58" s="1026"/>
      <c r="K58" s="976"/>
      <c r="L58" s="218"/>
    </row>
    <row r="59" spans="1:12" ht="15.75">
      <c r="A59" s="1028"/>
      <c r="B59" s="1048"/>
      <c r="C59" s="1049"/>
      <c r="D59" s="1042"/>
      <c r="E59" s="259"/>
      <c r="F59" s="976"/>
      <c r="G59" s="1043"/>
      <c r="H59" s="976"/>
      <c r="I59" s="1043"/>
      <c r="J59" s="976"/>
      <c r="K59" s="976"/>
      <c r="L59" s="218"/>
    </row>
    <row r="60" spans="1:12" ht="15.75">
      <c r="A60" s="1028"/>
      <c r="B60" s="1045" t="s">
        <v>240</v>
      </c>
      <c r="C60" s="1027" t="s">
        <v>148</v>
      </c>
      <c r="D60" s="1046"/>
      <c r="E60" s="1014"/>
      <c r="F60" s="1035"/>
      <c r="G60" s="1036"/>
      <c r="H60" s="1035"/>
      <c r="I60" s="1036"/>
      <c r="J60" s="1035"/>
      <c r="K60" s="976"/>
      <c r="L60" s="218"/>
    </row>
    <row r="61" spans="1:12" ht="15.75">
      <c r="A61" s="1028"/>
      <c r="B61" s="276" t="s">
        <v>218</v>
      </c>
      <c r="C61" s="1050"/>
      <c r="D61" s="1042"/>
      <c r="E61" s="259"/>
      <c r="F61" s="1048"/>
      <c r="G61" s="1043"/>
      <c r="H61" s="1051">
        <f>E61*G61</f>
        <v>0</v>
      </c>
      <c r="I61" s="1043"/>
      <c r="J61" s="976"/>
      <c r="K61" s="976"/>
      <c r="L61" s="218"/>
    </row>
    <row r="62" spans="1:12" ht="15.75">
      <c r="A62" s="1028"/>
      <c r="B62" s="1048"/>
      <c r="C62" s="1032"/>
      <c r="D62" s="1042"/>
      <c r="E62" s="259"/>
      <c r="F62" s="976"/>
      <c r="G62" s="1043"/>
      <c r="H62" s="976"/>
      <c r="I62" s="1043"/>
      <c r="J62" s="976"/>
      <c r="K62" s="976"/>
      <c r="L62" s="218"/>
    </row>
    <row r="63" spans="1:12" ht="15.75">
      <c r="A63" s="1197" t="s">
        <v>84</v>
      </c>
      <c r="B63" s="1198"/>
      <c r="C63" s="1198"/>
      <c r="D63" s="1052"/>
      <c r="E63" s="351"/>
      <c r="F63" s="692"/>
      <c r="G63" s="693"/>
      <c r="H63" s="362">
        <f>H14+H48+H53</f>
        <v>93385000</v>
      </c>
      <c r="I63" s="362"/>
      <c r="J63" s="692"/>
      <c r="K63" s="976"/>
      <c r="L63" s="218"/>
    </row>
    <row r="64" spans="1:12" ht="15.75">
      <c r="A64" s="218"/>
      <c r="B64" s="219"/>
      <c r="C64" s="218"/>
      <c r="D64" s="218"/>
      <c r="E64" s="363"/>
      <c r="F64" s="218"/>
      <c r="G64" s="221"/>
      <c r="H64" s="218"/>
      <c r="I64" s="221"/>
      <c r="J64" s="218"/>
      <c r="K64" s="218"/>
      <c r="L64" s="218"/>
    </row>
    <row r="65" spans="1:12" ht="15.75">
      <c r="A65" s="218"/>
      <c r="B65" s="364" t="s">
        <v>953</v>
      </c>
      <c r="C65" s="218"/>
      <c r="D65" s="218"/>
      <c r="E65" s="363"/>
      <c r="F65" s="218"/>
      <c r="G65" s="221"/>
      <c r="H65" s="218"/>
      <c r="I65" s="221"/>
      <c r="J65" s="218"/>
      <c r="K65" s="218"/>
      <c r="L65" s="218"/>
    </row>
    <row r="66" spans="1:12" ht="15.75">
      <c r="A66" s="218"/>
      <c r="B66" s="364"/>
      <c r="C66" s="218"/>
      <c r="D66" s="218"/>
      <c r="E66" s="218"/>
      <c r="F66" s="218"/>
      <c r="G66" s="218"/>
      <c r="H66" s="218"/>
      <c r="I66" s="221"/>
      <c r="J66" s="218"/>
      <c r="K66" s="218"/>
      <c r="L66" s="218"/>
    </row>
    <row r="67" spans="1:12" ht="15.75">
      <c r="A67" s="218"/>
      <c r="B67" s="1053" t="s">
        <v>954</v>
      </c>
      <c r="C67" s="1053"/>
      <c r="D67" s="1053"/>
      <c r="E67" s="1053"/>
      <c r="F67" s="218"/>
      <c r="G67" s="221"/>
      <c r="H67" s="218" t="s">
        <v>108</v>
      </c>
      <c r="I67" s="221"/>
      <c r="J67" s="218" t="s">
        <v>109</v>
      </c>
      <c r="K67" s="218"/>
      <c r="L67" s="218"/>
    </row>
    <row r="68" spans="1:12" ht="15.75">
      <c r="A68" s="218"/>
      <c r="B68" s="1053" t="s">
        <v>955</v>
      </c>
      <c r="C68" s="1053"/>
      <c r="D68" s="1053"/>
      <c r="E68" s="1053"/>
      <c r="F68" s="218"/>
      <c r="G68" s="221"/>
      <c r="H68" s="218" t="s">
        <v>112</v>
      </c>
      <c r="I68" s="221"/>
      <c r="J68" s="218" t="s">
        <v>113</v>
      </c>
      <c r="K68" s="218"/>
      <c r="L68" s="218"/>
    </row>
    <row r="69" spans="1:12" ht="15.75">
      <c r="A69" s="218"/>
      <c r="B69" s="1054"/>
      <c r="C69" s="1053"/>
      <c r="D69" s="1055"/>
      <c r="E69" s="1056"/>
      <c r="F69" s="218"/>
      <c r="G69" s="221"/>
      <c r="H69" s="218"/>
      <c r="I69" s="221"/>
      <c r="J69" s="218"/>
      <c r="K69" s="218"/>
      <c r="L69" s="218"/>
    </row>
    <row r="70" spans="1:12" ht="15.75">
      <c r="A70" s="218"/>
      <c r="B70" s="1054"/>
      <c r="C70" s="1057"/>
      <c r="D70" s="1055"/>
      <c r="E70" s="1056"/>
      <c r="F70" s="218"/>
      <c r="G70" s="221"/>
      <c r="H70" s="218"/>
      <c r="I70" s="221"/>
      <c r="J70" s="218"/>
      <c r="K70" s="218"/>
      <c r="L70" s="218"/>
    </row>
    <row r="71" spans="1:12" ht="15.75">
      <c r="A71" s="218"/>
      <c r="B71" s="1054"/>
      <c r="C71" s="1053"/>
      <c r="D71" s="1055"/>
      <c r="E71" s="1056"/>
      <c r="F71" s="218"/>
      <c r="G71" s="221"/>
      <c r="H71" s="218"/>
      <c r="I71" s="221"/>
      <c r="J71" s="218"/>
      <c r="K71" s="218"/>
      <c r="L71" s="218"/>
    </row>
    <row r="72" spans="1:12" ht="15.75">
      <c r="A72" s="218"/>
      <c r="B72" s="1053" t="s">
        <v>956</v>
      </c>
      <c r="C72" s="1053"/>
      <c r="D72" s="1053"/>
      <c r="E72" s="1053"/>
      <c r="F72" s="218"/>
      <c r="G72" s="221"/>
      <c r="H72" s="366" t="s">
        <v>116</v>
      </c>
      <c r="I72" s="221"/>
      <c r="J72" s="366" t="s">
        <v>957</v>
      </c>
      <c r="K72" s="218"/>
      <c r="L72" s="218"/>
    </row>
  </sheetData>
  <mergeCells count="10">
    <mergeCell ref="A48:C48"/>
    <mergeCell ref="C50:D50"/>
    <mergeCell ref="A53:C53"/>
    <mergeCell ref="A63:C63"/>
    <mergeCell ref="K5:L6"/>
    <mergeCell ref="A11:I11"/>
    <mergeCell ref="A12:B12"/>
    <mergeCell ref="E12:F12"/>
    <mergeCell ref="C20:D20"/>
    <mergeCell ref="C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6337-9071-4AE9-9222-32E06986EABC}">
  <dimension ref="A1:O35"/>
  <sheetViews>
    <sheetView topLeftCell="A18" workbookViewId="0">
      <selection sqref="A1:O35"/>
    </sheetView>
  </sheetViews>
  <sheetFormatPr defaultRowHeight="15"/>
  <cols>
    <col min="1" max="1" width="24" customWidth="1"/>
    <col min="2" max="2" width="15.28515625" customWidth="1"/>
    <col min="8" max="8" width="25.85546875" customWidth="1"/>
    <col min="10" max="10" width="24" customWidth="1"/>
  </cols>
  <sheetData>
    <row r="1" spans="1:15" ht="15.75">
      <c r="A1" s="218"/>
      <c r="B1" s="219"/>
      <c r="C1" s="218"/>
      <c r="D1" s="218"/>
      <c r="E1" s="220"/>
      <c r="F1" s="218"/>
      <c r="G1" s="221"/>
      <c r="H1" s="218"/>
      <c r="I1" s="221"/>
      <c r="J1" s="218"/>
      <c r="K1" s="218"/>
      <c r="L1" s="218"/>
      <c r="M1" s="218"/>
      <c r="N1" s="218"/>
      <c r="O1" s="218"/>
    </row>
    <row r="2" spans="1:15" ht="26.25">
      <c r="A2" s="218"/>
      <c r="B2" s="219"/>
      <c r="C2" s="218"/>
      <c r="D2" s="218"/>
      <c r="E2" s="81"/>
      <c r="F2" s="218"/>
      <c r="G2" s="221"/>
      <c r="H2" s="218"/>
      <c r="I2" s="221"/>
      <c r="J2" s="218"/>
      <c r="K2" s="218"/>
      <c r="L2" s="218"/>
      <c r="M2" s="218"/>
      <c r="N2" s="218"/>
      <c r="O2" s="218"/>
    </row>
    <row r="3" spans="1:15" ht="15.75">
      <c r="A3" s="218"/>
      <c r="B3" s="219"/>
      <c r="C3" s="218"/>
      <c r="D3" s="218"/>
      <c r="E3" s="83"/>
      <c r="F3" s="218"/>
      <c r="G3" s="221"/>
      <c r="H3" s="218"/>
      <c r="I3" s="221"/>
      <c r="J3" s="218"/>
      <c r="K3" s="218"/>
      <c r="L3" s="1097" t="s">
        <v>85</v>
      </c>
      <c r="M3" s="1097"/>
      <c r="N3" s="218"/>
      <c r="O3" s="218"/>
    </row>
    <row r="4" spans="1:15" ht="15.75">
      <c r="A4" s="218"/>
      <c r="B4" s="219"/>
      <c r="C4" s="218"/>
      <c r="D4" s="218"/>
      <c r="E4" s="83"/>
      <c r="F4" s="218"/>
      <c r="G4" s="221"/>
      <c r="H4" s="218"/>
      <c r="I4" s="221"/>
      <c r="J4" s="218"/>
      <c r="K4" s="218"/>
      <c r="L4" s="1097"/>
      <c r="M4" s="1097"/>
      <c r="N4" s="218"/>
      <c r="O4" s="218"/>
    </row>
    <row r="5" spans="1:15" ht="15.75">
      <c r="A5" s="218"/>
      <c r="B5" s="219"/>
      <c r="C5" s="218"/>
      <c r="D5" s="218"/>
      <c r="E5" s="84"/>
      <c r="F5" s="218"/>
      <c r="G5" s="221"/>
      <c r="H5" s="218"/>
      <c r="I5" s="221"/>
      <c r="J5" s="218"/>
      <c r="K5" s="218"/>
      <c r="L5" s="290"/>
      <c r="M5" s="218"/>
      <c r="N5" s="218"/>
      <c r="O5" s="218"/>
    </row>
    <row r="6" spans="1:15" ht="15.75">
      <c r="A6" s="218"/>
      <c r="B6" s="219"/>
      <c r="C6" s="218"/>
      <c r="D6" s="218"/>
      <c r="E6" s="220"/>
      <c r="F6" s="218"/>
      <c r="G6" s="221"/>
      <c r="H6" s="218"/>
      <c r="I6" s="221"/>
      <c r="J6" s="218"/>
      <c r="K6" s="218"/>
      <c r="L6" s="290"/>
      <c r="M6" s="218"/>
      <c r="N6" s="218"/>
      <c r="O6" s="218"/>
    </row>
    <row r="7" spans="1:15" ht="18.75">
      <c r="A7" s="291" t="s">
        <v>0</v>
      </c>
      <c r="B7" s="292"/>
      <c r="C7" s="293"/>
      <c r="D7" s="293"/>
      <c r="E7" s="294"/>
      <c r="F7" s="293"/>
      <c r="G7" s="295"/>
      <c r="H7" s="293"/>
      <c r="I7" s="295"/>
      <c r="J7" s="296"/>
      <c r="K7" s="218"/>
      <c r="L7" s="290"/>
      <c r="M7" s="218"/>
      <c r="N7" s="218"/>
      <c r="O7" s="218"/>
    </row>
    <row r="8" spans="1:15" ht="18.75">
      <c r="A8" s="297" t="s">
        <v>1</v>
      </c>
      <c r="B8" s="298"/>
      <c r="C8" s="299" t="s">
        <v>2</v>
      </c>
      <c r="D8" s="299"/>
      <c r="E8" s="300"/>
      <c r="F8" s="299"/>
      <c r="G8" s="301"/>
      <c r="H8" s="299"/>
      <c r="I8" s="301"/>
      <c r="J8" s="302"/>
      <c r="K8" s="218"/>
      <c r="L8" s="290"/>
      <c r="M8" s="218"/>
      <c r="N8" s="218"/>
      <c r="O8" s="218"/>
    </row>
    <row r="9" spans="1:15" ht="15.75">
      <c r="A9" s="303" t="s">
        <v>3</v>
      </c>
      <c r="B9" s="304"/>
      <c r="C9" s="305" t="s">
        <v>86</v>
      </c>
      <c r="D9" s="305"/>
      <c r="E9" s="306"/>
      <c r="F9" s="305"/>
      <c r="G9" s="307"/>
      <c r="H9" s="305"/>
      <c r="I9" s="307"/>
      <c r="J9" s="308"/>
      <c r="K9" s="309"/>
      <c r="L9" s="290"/>
      <c r="M9" s="309"/>
      <c r="N9" s="309"/>
      <c r="O9" s="309"/>
    </row>
    <row r="10" spans="1:15" ht="18.75">
      <c r="A10" s="303" t="s">
        <v>87</v>
      </c>
      <c r="B10" s="298"/>
      <c r="C10" s="310" t="s">
        <v>88</v>
      </c>
      <c r="D10" s="310"/>
      <c r="E10" s="300"/>
      <c r="F10" s="299"/>
      <c r="G10" s="301"/>
      <c r="H10" s="299"/>
      <c r="I10" s="301"/>
      <c r="J10" s="302"/>
      <c r="K10" s="218"/>
      <c r="L10" s="290"/>
      <c r="M10" s="218"/>
      <c r="N10" s="218"/>
      <c r="O10" s="218"/>
    </row>
    <row r="11" spans="1:15" ht="18.75">
      <c r="A11" s="1098"/>
      <c r="B11" s="1099"/>
      <c r="C11" s="1099"/>
      <c r="D11" s="1099"/>
      <c r="E11" s="1099"/>
      <c r="F11" s="1099"/>
      <c r="G11" s="1099"/>
      <c r="H11" s="1099"/>
      <c r="I11" s="1099"/>
      <c r="J11" s="311"/>
      <c r="K11" s="218"/>
      <c r="L11" s="290"/>
      <c r="M11" s="218"/>
      <c r="N11" s="218"/>
      <c r="O11" s="218"/>
    </row>
    <row r="12" spans="1:15" ht="48.75">
      <c r="A12" s="1100" t="s">
        <v>7</v>
      </c>
      <c r="B12" s="1100"/>
      <c r="C12" s="313" t="s">
        <v>8</v>
      </c>
      <c r="D12" s="314"/>
      <c r="E12" s="1101" t="s">
        <v>9</v>
      </c>
      <c r="F12" s="1102"/>
      <c r="G12" s="315" t="s">
        <v>10</v>
      </c>
      <c r="H12" s="312" t="s">
        <v>11</v>
      </c>
      <c r="I12" s="316" t="s">
        <v>89</v>
      </c>
      <c r="J12" s="312" t="s">
        <v>90</v>
      </c>
      <c r="K12" s="218"/>
      <c r="L12" s="290"/>
      <c r="M12" s="218"/>
      <c r="N12" s="218"/>
      <c r="O12" s="218"/>
    </row>
    <row r="13" spans="1:15" ht="15.75">
      <c r="A13" s="317"/>
      <c r="B13" s="318"/>
      <c r="C13" s="319"/>
      <c r="D13" s="319"/>
      <c r="E13" s="320"/>
      <c r="F13" s="321"/>
      <c r="G13" s="322"/>
      <c r="H13" s="323"/>
      <c r="I13" s="324"/>
      <c r="J13" s="325"/>
      <c r="K13" s="218"/>
      <c r="L13" s="290"/>
      <c r="M13" s="218"/>
      <c r="N13" s="218"/>
      <c r="O13" s="218"/>
    </row>
    <row r="14" spans="1:15" ht="15.75">
      <c r="A14" s="326" t="s">
        <v>13</v>
      </c>
      <c r="B14" s="327"/>
      <c r="C14" s="327"/>
      <c r="D14" s="327"/>
      <c r="E14" s="320"/>
      <c r="F14" s="321"/>
      <c r="G14" s="322"/>
      <c r="H14" s="328">
        <f>SUM(H15:H20)</f>
        <v>4100000</v>
      </c>
      <c r="I14" s="328">
        <f>SUM(I15:I20)</f>
        <v>0</v>
      </c>
      <c r="J14" s="325"/>
      <c r="K14" s="218"/>
      <c r="L14" s="290"/>
      <c r="M14" s="218"/>
      <c r="N14" s="218"/>
      <c r="O14" s="218"/>
    </row>
    <row r="15" spans="1:15" ht="15.75">
      <c r="A15" s="329"/>
      <c r="B15" s="330" t="s">
        <v>14</v>
      </c>
      <c r="C15" s="331" t="s">
        <v>91</v>
      </c>
      <c r="D15" s="332"/>
      <c r="E15" s="333"/>
      <c r="F15" s="334"/>
      <c r="G15" s="335"/>
      <c r="H15" s="336"/>
      <c r="I15" s="337"/>
      <c r="J15" s="338"/>
      <c r="K15" s="339"/>
      <c r="L15" s="290"/>
      <c r="M15" s="339"/>
      <c r="N15" s="218"/>
      <c r="O15" s="218"/>
    </row>
    <row r="16" spans="1:15" ht="101.25">
      <c r="A16" s="340"/>
      <c r="B16" s="341" t="s">
        <v>16</v>
      </c>
      <c r="C16" s="1091" t="s">
        <v>92</v>
      </c>
      <c r="D16" s="1092"/>
      <c r="E16" s="342">
        <v>6</v>
      </c>
      <c r="F16" s="343">
        <v>5</v>
      </c>
      <c r="G16" s="344">
        <v>40000</v>
      </c>
      <c r="H16" s="344">
        <f t="shared" ref="H16:H20" si="0">E16*F16*G16</f>
        <v>1200000</v>
      </c>
      <c r="I16" s="345"/>
      <c r="J16" s="346" t="s">
        <v>93</v>
      </c>
      <c r="K16" s="218"/>
      <c r="L16" s="290"/>
      <c r="M16" s="218"/>
      <c r="N16" s="218"/>
      <c r="O16" s="218"/>
    </row>
    <row r="17" spans="1:15" ht="29.25">
      <c r="A17" s="340"/>
      <c r="B17" s="341" t="s">
        <v>19</v>
      </c>
      <c r="C17" s="1091" t="s">
        <v>94</v>
      </c>
      <c r="D17" s="1092"/>
      <c r="E17" s="342">
        <v>6</v>
      </c>
      <c r="F17" s="343">
        <v>1</v>
      </c>
      <c r="G17" s="344">
        <v>50000</v>
      </c>
      <c r="H17" s="344">
        <f t="shared" si="0"/>
        <v>300000</v>
      </c>
      <c r="I17" s="345"/>
      <c r="J17" s="346" t="s">
        <v>95</v>
      </c>
      <c r="K17" s="218"/>
      <c r="L17" s="290"/>
      <c r="M17" s="218"/>
      <c r="N17" s="218"/>
      <c r="O17" s="218"/>
    </row>
    <row r="18" spans="1:15" ht="101.25">
      <c r="A18" s="340"/>
      <c r="B18" s="341" t="s">
        <v>21</v>
      </c>
      <c r="C18" s="1091" t="s">
        <v>96</v>
      </c>
      <c r="D18" s="1092"/>
      <c r="E18" s="342">
        <v>10</v>
      </c>
      <c r="F18" s="343">
        <v>1</v>
      </c>
      <c r="G18" s="344">
        <v>40000</v>
      </c>
      <c r="H18" s="344">
        <f t="shared" si="0"/>
        <v>400000</v>
      </c>
      <c r="I18" s="345"/>
      <c r="J18" s="346" t="s">
        <v>93</v>
      </c>
      <c r="K18" s="218"/>
      <c r="L18" s="290"/>
      <c r="M18" s="218"/>
      <c r="N18" s="218"/>
      <c r="O18" s="218"/>
    </row>
    <row r="19" spans="1:15" ht="101.25">
      <c r="A19" s="340"/>
      <c r="B19" s="341" t="s">
        <v>97</v>
      </c>
      <c r="C19" s="1091" t="s">
        <v>98</v>
      </c>
      <c r="D19" s="1092"/>
      <c r="E19" s="342">
        <v>10</v>
      </c>
      <c r="F19" s="343">
        <v>4</v>
      </c>
      <c r="G19" s="344">
        <v>40000</v>
      </c>
      <c r="H19" s="344">
        <f t="shared" si="0"/>
        <v>1600000</v>
      </c>
      <c r="I19" s="345"/>
      <c r="J19" s="346" t="s">
        <v>93</v>
      </c>
      <c r="K19" s="218"/>
      <c r="L19" s="290"/>
      <c r="M19" s="218"/>
      <c r="N19" s="218"/>
      <c r="O19" s="218"/>
    </row>
    <row r="20" spans="1:15" ht="101.25">
      <c r="A20" s="340"/>
      <c r="B20" s="341" t="s">
        <v>99</v>
      </c>
      <c r="C20" s="1093" t="s">
        <v>100</v>
      </c>
      <c r="D20" s="1094"/>
      <c r="E20" s="342">
        <v>5</v>
      </c>
      <c r="F20" s="343">
        <v>3</v>
      </c>
      <c r="G20" s="344">
        <v>40000</v>
      </c>
      <c r="H20" s="344">
        <f t="shared" si="0"/>
        <v>600000</v>
      </c>
      <c r="I20" s="345"/>
      <c r="J20" s="346" t="s">
        <v>93</v>
      </c>
      <c r="K20" s="218"/>
      <c r="L20" s="290"/>
      <c r="M20" s="218"/>
      <c r="N20" s="218"/>
      <c r="O20" s="218"/>
    </row>
    <row r="21" spans="1:15" ht="15.75">
      <c r="A21" s="326" t="s">
        <v>44</v>
      </c>
      <c r="B21" s="347"/>
      <c r="C21" s="348"/>
      <c r="D21" s="349"/>
      <c r="E21" s="350"/>
      <c r="F21" s="351"/>
      <c r="G21" s="352"/>
      <c r="H21" s="328">
        <f>SUM(H22:H23)</f>
        <v>20000000</v>
      </c>
      <c r="I21" s="328"/>
      <c r="J21" s="353"/>
      <c r="K21" s="218"/>
      <c r="L21" s="290"/>
      <c r="M21" s="218"/>
      <c r="N21" s="218"/>
      <c r="O21" s="218"/>
    </row>
    <row r="22" spans="1:15" ht="15.75">
      <c r="A22" s="329"/>
      <c r="B22" s="330" t="s">
        <v>14</v>
      </c>
      <c r="C22" s="331" t="s">
        <v>101</v>
      </c>
      <c r="D22" s="332"/>
      <c r="E22" s="333"/>
      <c r="F22" s="334"/>
      <c r="G22" s="335"/>
      <c r="H22" s="336"/>
      <c r="I22" s="337"/>
      <c r="J22" s="338"/>
      <c r="K22" s="339"/>
      <c r="L22" s="290"/>
      <c r="M22" s="339"/>
      <c r="N22" s="218"/>
      <c r="O22" s="218"/>
    </row>
    <row r="23" spans="1:15" ht="15.75">
      <c r="A23" s="340"/>
      <c r="B23" s="276" t="s">
        <v>46</v>
      </c>
      <c r="C23" s="1093" t="s">
        <v>102</v>
      </c>
      <c r="D23" s="1094"/>
      <c r="E23" s="354">
        <v>1</v>
      </c>
      <c r="F23" s="259">
        <v>2</v>
      </c>
      <c r="G23" s="260">
        <v>10000000</v>
      </c>
      <c r="H23" s="355">
        <f>E23*F23*G23</f>
        <v>20000000</v>
      </c>
      <c r="I23" s="356"/>
      <c r="J23" s="357" t="s">
        <v>103</v>
      </c>
      <c r="K23" s="218"/>
      <c r="L23" s="218"/>
      <c r="M23" s="218"/>
      <c r="N23" s="218"/>
      <c r="O23" s="218"/>
    </row>
    <row r="24" spans="1:15" ht="15.75">
      <c r="A24" s="340"/>
      <c r="B24" s="276" t="s">
        <v>48</v>
      </c>
      <c r="C24" s="1093" t="s">
        <v>70</v>
      </c>
      <c r="D24" s="1094"/>
      <c r="E24" s="354">
        <v>1</v>
      </c>
      <c r="F24" s="259">
        <v>3</v>
      </c>
      <c r="G24" s="260">
        <v>300000</v>
      </c>
      <c r="H24" s="355">
        <f>E24*F24*G24</f>
        <v>900000</v>
      </c>
      <c r="I24" s="356"/>
      <c r="J24" s="357" t="s">
        <v>104</v>
      </c>
      <c r="K24" s="218"/>
      <c r="L24" s="218"/>
      <c r="M24" s="218"/>
      <c r="N24" s="218"/>
      <c r="O24" s="218"/>
    </row>
    <row r="25" spans="1:15" ht="15.75">
      <c r="A25" s="1095" t="s">
        <v>84</v>
      </c>
      <c r="B25" s="1096"/>
      <c r="C25" s="1096"/>
      <c r="D25" s="358"/>
      <c r="E25" s="359"/>
      <c r="F25" s="360"/>
      <c r="G25" s="361"/>
      <c r="H25" s="362">
        <f>H14+H21</f>
        <v>24100000</v>
      </c>
      <c r="I25" s="362"/>
      <c r="J25" s="362"/>
      <c r="K25" s="218"/>
      <c r="L25" s="218"/>
      <c r="M25" s="218"/>
      <c r="N25" s="218"/>
      <c r="O25" s="218"/>
    </row>
    <row r="26" spans="1:15" ht="15.75">
      <c r="A26" s="218"/>
      <c r="B26" s="219"/>
      <c r="C26" s="218"/>
      <c r="D26" s="218"/>
      <c r="E26" s="363"/>
      <c r="F26" s="218"/>
      <c r="G26" s="221"/>
      <c r="H26" s="218"/>
      <c r="I26" s="221"/>
      <c r="J26" s="218"/>
      <c r="K26" s="218"/>
      <c r="L26" s="218"/>
      <c r="M26" s="218"/>
      <c r="N26" s="218"/>
      <c r="O26" s="218"/>
    </row>
    <row r="27" spans="1:15" ht="15.75">
      <c r="A27" s="218"/>
      <c r="B27" s="364" t="s">
        <v>105</v>
      </c>
      <c r="C27" s="218"/>
      <c r="D27" s="218"/>
      <c r="E27" s="363"/>
      <c r="F27" s="218"/>
      <c r="G27" s="221"/>
      <c r="H27" s="218"/>
      <c r="I27" s="221"/>
      <c r="J27" s="218"/>
      <c r="K27" s="218"/>
      <c r="L27" s="218"/>
      <c r="M27" s="218"/>
      <c r="N27" s="218"/>
      <c r="O27" s="218"/>
    </row>
    <row r="28" spans="1:15" ht="15.75">
      <c r="A28" s="218"/>
      <c r="B28" s="364"/>
      <c r="C28" s="218"/>
      <c r="D28" s="218"/>
      <c r="E28" s="1090"/>
      <c r="F28" s="1090"/>
      <c r="G28" s="1090"/>
      <c r="H28" s="1090"/>
      <c r="I28" s="221"/>
      <c r="J28" s="218"/>
      <c r="K28" s="218"/>
      <c r="L28" s="218"/>
      <c r="M28" s="218"/>
      <c r="N28" s="218"/>
      <c r="O28" s="218"/>
    </row>
    <row r="29" spans="1:15" ht="15.75">
      <c r="A29" s="218"/>
      <c r="B29" s="364" t="s">
        <v>106</v>
      </c>
      <c r="C29" s="218"/>
      <c r="D29" s="218" t="s">
        <v>107</v>
      </c>
      <c r="E29" s="363"/>
      <c r="F29" s="218"/>
      <c r="G29" s="221"/>
      <c r="H29" s="218" t="s">
        <v>108</v>
      </c>
      <c r="I29" s="221"/>
      <c r="J29" s="218" t="s">
        <v>109</v>
      </c>
      <c r="K29" s="218"/>
      <c r="L29" s="218"/>
      <c r="M29" s="218"/>
      <c r="N29" s="218"/>
      <c r="O29" s="218"/>
    </row>
    <row r="30" spans="1:15" ht="15.75">
      <c r="A30" s="218"/>
      <c r="B30" s="364" t="s">
        <v>110</v>
      </c>
      <c r="C30" s="218"/>
      <c r="D30" s="218" t="s">
        <v>111</v>
      </c>
      <c r="E30" s="363"/>
      <c r="F30" s="218"/>
      <c r="G30" s="221"/>
      <c r="H30" s="218" t="s">
        <v>112</v>
      </c>
      <c r="I30" s="221"/>
      <c r="J30" s="218" t="s">
        <v>113</v>
      </c>
      <c r="K30" s="218"/>
      <c r="L30" s="218"/>
      <c r="M30" s="218"/>
      <c r="N30" s="218"/>
      <c r="O30" s="218"/>
    </row>
    <row r="31" spans="1:15" ht="15.75">
      <c r="A31" s="218"/>
      <c r="B31" s="364"/>
      <c r="C31" s="218"/>
      <c r="D31" s="218"/>
      <c r="E31" s="363"/>
      <c r="F31" s="218"/>
      <c r="G31" s="221"/>
      <c r="H31" s="218"/>
      <c r="I31" s="221"/>
      <c r="J31" s="218"/>
      <c r="K31" s="218"/>
      <c r="L31" s="218"/>
      <c r="M31" s="218"/>
      <c r="N31" s="218"/>
      <c r="O31" s="218"/>
    </row>
    <row r="32" spans="1:15" ht="15.75">
      <c r="A32" s="218"/>
      <c r="B32" s="364"/>
      <c r="C32" s="218"/>
      <c r="D32" s="218"/>
      <c r="E32" s="363"/>
      <c r="F32" s="218"/>
      <c r="G32" s="221"/>
      <c r="H32" s="218"/>
      <c r="I32" s="221"/>
      <c r="J32" s="218"/>
      <c r="K32" s="218"/>
      <c r="L32" s="218"/>
      <c r="M32" s="218"/>
      <c r="N32" s="218"/>
      <c r="O32" s="218"/>
    </row>
    <row r="33" spans="1:15" ht="15.75">
      <c r="A33" s="218"/>
      <c r="B33" s="364"/>
      <c r="C33" s="218"/>
      <c r="D33" s="218"/>
      <c r="E33" s="363"/>
      <c r="F33" s="218"/>
      <c r="G33" s="221"/>
      <c r="H33" s="218"/>
      <c r="I33" s="221"/>
      <c r="J33" s="218"/>
      <c r="K33" s="218"/>
      <c r="L33" s="218"/>
      <c r="M33" s="218"/>
      <c r="N33" s="218"/>
      <c r="O33" s="218"/>
    </row>
    <row r="34" spans="1:15" ht="32.25" customHeight="1">
      <c r="A34" s="218"/>
      <c r="B34" s="365" t="s">
        <v>114</v>
      </c>
      <c r="C34" s="218"/>
      <c r="D34" s="366" t="s">
        <v>115</v>
      </c>
      <c r="E34" s="363"/>
      <c r="F34" s="218"/>
      <c r="G34" s="221"/>
      <c r="H34" s="366" t="s">
        <v>116</v>
      </c>
      <c r="I34" s="221"/>
      <c r="J34" s="366" t="s">
        <v>117</v>
      </c>
      <c r="K34" s="218"/>
      <c r="L34" s="218"/>
      <c r="M34" s="218"/>
      <c r="N34" s="218"/>
      <c r="O34" s="218"/>
    </row>
    <row r="35" spans="1:15" ht="15.75">
      <c r="A35" s="218"/>
      <c r="B35" s="219"/>
      <c r="C35" s="218"/>
      <c r="D35" s="218"/>
      <c r="E35" s="363"/>
      <c r="F35" s="218"/>
      <c r="G35" s="221"/>
      <c r="H35" s="218"/>
      <c r="I35" s="221"/>
      <c r="J35" s="218"/>
      <c r="K35" s="218"/>
      <c r="L35" s="218"/>
      <c r="M35" s="218"/>
      <c r="N35" s="218"/>
      <c r="O35" s="218"/>
    </row>
  </sheetData>
  <mergeCells count="13">
    <mergeCell ref="C17:D17"/>
    <mergeCell ref="L3:M4"/>
    <mergeCell ref="A11:I11"/>
    <mergeCell ref="A12:B12"/>
    <mergeCell ref="E12:F12"/>
    <mergeCell ref="C16:D16"/>
    <mergeCell ref="E28:H28"/>
    <mergeCell ref="C18:D18"/>
    <mergeCell ref="C19:D19"/>
    <mergeCell ref="C20:D20"/>
    <mergeCell ref="C23:D23"/>
    <mergeCell ref="C24:D24"/>
    <mergeCell ref="A25:C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1B09-F4A5-4A9C-87DD-A8FAC2E5ACE7}">
  <dimension ref="A1:N54"/>
  <sheetViews>
    <sheetView tabSelected="1" workbookViewId="0"/>
  </sheetViews>
  <sheetFormatPr defaultRowHeight="15"/>
  <cols>
    <col min="2" max="2" width="26.42578125" customWidth="1"/>
    <col min="3" max="3" width="42.42578125" customWidth="1"/>
    <col min="4" max="4" width="34.140625" customWidth="1"/>
    <col min="5" max="5" width="22.140625" customWidth="1"/>
    <col min="6" max="6" width="22.42578125" customWidth="1"/>
    <col min="7" max="7" width="27.28515625" customWidth="1"/>
    <col min="8" max="8" width="29.7109375" customWidth="1"/>
    <col min="9" max="9" width="40.85546875" customWidth="1"/>
    <col min="10" max="10" width="30.85546875" customWidth="1"/>
    <col min="11" max="11" width="28" customWidth="1"/>
    <col min="13" max="13" width="28.42578125" customWidth="1"/>
  </cols>
  <sheetData>
    <row r="1" spans="1:14" ht="15.75">
      <c r="A1" s="484"/>
      <c r="B1" s="485"/>
      <c r="C1" s="484"/>
      <c r="D1" s="484"/>
      <c r="E1" s="486"/>
      <c r="F1" s="485"/>
      <c r="G1" s="487"/>
      <c r="H1" s="484"/>
      <c r="I1" s="487"/>
      <c r="J1" s="484"/>
      <c r="K1" s="484"/>
      <c r="L1" s="484"/>
      <c r="M1" s="484"/>
      <c r="N1" s="484"/>
    </row>
    <row r="2" spans="1:14" ht="26.25">
      <c r="A2" s="484"/>
      <c r="B2" s="485"/>
      <c r="C2" s="484"/>
      <c r="D2" s="484"/>
      <c r="E2" s="488"/>
      <c r="F2" s="485"/>
      <c r="G2" s="487"/>
      <c r="H2" s="484"/>
      <c r="I2" s="487"/>
      <c r="J2" s="484"/>
      <c r="K2" s="484"/>
      <c r="L2" s="484"/>
      <c r="M2" s="484"/>
      <c r="N2" s="484"/>
    </row>
    <row r="3" spans="1:14" ht="15.75">
      <c r="A3" s="484"/>
      <c r="B3" s="485"/>
      <c r="C3" s="484"/>
      <c r="D3" s="484"/>
      <c r="E3" s="489"/>
      <c r="F3" s="485"/>
      <c r="G3" s="487"/>
      <c r="H3" s="484"/>
      <c r="I3" s="487"/>
      <c r="J3" s="484"/>
      <c r="K3" s="484"/>
      <c r="L3" s="1104" t="s">
        <v>85</v>
      </c>
      <c r="M3" s="1207"/>
      <c r="N3" s="484"/>
    </row>
    <row r="4" spans="1:14" ht="15.75">
      <c r="A4" s="484"/>
      <c r="B4" s="485"/>
      <c r="C4" s="484"/>
      <c r="D4" s="484"/>
      <c r="E4" s="489"/>
      <c r="F4" s="485"/>
      <c r="G4" s="487"/>
      <c r="H4" s="484"/>
      <c r="I4" s="487"/>
      <c r="J4" s="484"/>
      <c r="K4" s="484"/>
      <c r="L4" s="1207"/>
      <c r="M4" s="1207"/>
      <c r="N4" s="484"/>
    </row>
    <row r="5" spans="1:14" ht="15.75">
      <c r="A5" s="484"/>
      <c r="B5" s="485"/>
      <c r="C5" s="484"/>
      <c r="D5" s="484"/>
      <c r="E5" s="490"/>
      <c r="F5" s="485"/>
      <c r="G5" s="487"/>
      <c r="H5" s="484"/>
      <c r="I5" s="487"/>
      <c r="J5" s="484"/>
      <c r="K5" s="484"/>
      <c r="L5" s="484"/>
      <c r="M5" s="484"/>
      <c r="N5" s="484"/>
    </row>
    <row r="6" spans="1:14" ht="15.75">
      <c r="A6" s="484"/>
      <c r="B6" s="485"/>
      <c r="C6" s="484"/>
      <c r="D6" s="484"/>
      <c r="E6" s="486"/>
      <c r="F6" s="485"/>
      <c r="G6" s="487"/>
      <c r="H6" s="484"/>
      <c r="I6" s="487"/>
      <c r="J6" s="484"/>
      <c r="K6" s="484"/>
      <c r="L6" s="484"/>
      <c r="M6" s="484"/>
      <c r="N6" s="484"/>
    </row>
    <row r="7" spans="1:14" ht="18.75">
      <c r="A7" s="491" t="s">
        <v>0</v>
      </c>
      <c r="B7" s="492"/>
      <c r="C7" s="493"/>
      <c r="D7" s="493"/>
      <c r="E7" s="494"/>
      <c r="F7" s="492"/>
      <c r="G7" s="495"/>
      <c r="H7" s="493"/>
      <c r="I7" s="495"/>
      <c r="J7" s="496"/>
      <c r="K7" s="484"/>
      <c r="L7" s="484"/>
      <c r="M7" s="484"/>
      <c r="N7" s="484"/>
    </row>
    <row r="8" spans="1:14" ht="18.75">
      <c r="A8" s="497" t="s">
        <v>1</v>
      </c>
      <c r="B8" s="498"/>
      <c r="C8" s="499" t="s">
        <v>2</v>
      </c>
      <c r="D8" s="499"/>
      <c r="E8" s="500"/>
      <c r="F8" s="498"/>
      <c r="G8" s="501"/>
      <c r="H8" s="499"/>
      <c r="I8" s="501"/>
      <c r="J8" s="502"/>
      <c r="K8" s="484"/>
      <c r="L8" s="484"/>
      <c r="M8" s="484"/>
      <c r="N8" s="484"/>
    </row>
    <row r="9" spans="1:14">
      <c r="A9" s="503" t="s">
        <v>3</v>
      </c>
      <c r="B9" s="504"/>
      <c r="C9" s="505" t="s">
        <v>118</v>
      </c>
      <c r="D9" s="506"/>
      <c r="E9" s="507"/>
      <c r="F9" s="504"/>
      <c r="G9" s="508"/>
      <c r="H9" s="506"/>
      <c r="I9" s="508"/>
      <c r="J9" s="509"/>
      <c r="K9" s="510"/>
      <c r="L9" s="510"/>
      <c r="M9" s="510"/>
      <c r="N9" s="510"/>
    </row>
    <row r="10" spans="1:14" ht="18.75">
      <c r="A10" s="503" t="s">
        <v>87</v>
      </c>
      <c r="B10" s="498"/>
      <c r="C10" s="511" t="s">
        <v>119</v>
      </c>
      <c r="D10" s="511"/>
      <c r="E10" s="500"/>
      <c r="F10" s="498"/>
      <c r="G10" s="501"/>
      <c r="H10" s="499"/>
      <c r="I10" s="501"/>
      <c r="J10" s="502"/>
      <c r="K10" s="484"/>
      <c r="L10" s="484"/>
      <c r="M10" s="484"/>
      <c r="N10" s="484"/>
    </row>
    <row r="11" spans="1:14" ht="18.75">
      <c r="A11" s="1105"/>
      <c r="B11" s="1208"/>
      <c r="C11" s="1208"/>
      <c r="D11" s="1208"/>
      <c r="E11" s="1208"/>
      <c r="F11" s="1208"/>
      <c r="G11" s="1208"/>
      <c r="H11" s="1208"/>
      <c r="I11" s="1208"/>
      <c r="J11" s="512"/>
      <c r="K11" s="484"/>
      <c r="L11" s="484"/>
      <c r="M11" s="484"/>
      <c r="N11" s="484"/>
    </row>
    <row r="12" spans="1:14" ht="48.75">
      <c r="A12" s="1106" t="s">
        <v>7</v>
      </c>
      <c r="B12" s="1209"/>
      <c r="C12" s="513" t="s">
        <v>8</v>
      </c>
      <c r="D12" s="514"/>
      <c r="E12" s="1107" t="s">
        <v>9</v>
      </c>
      <c r="F12" s="1209"/>
      <c r="G12" s="515" t="s">
        <v>10</v>
      </c>
      <c r="H12" s="516" t="s">
        <v>11</v>
      </c>
      <c r="I12" s="515" t="s">
        <v>89</v>
      </c>
      <c r="J12" s="516" t="s">
        <v>90</v>
      </c>
      <c r="K12" s="484"/>
      <c r="L12" s="484"/>
      <c r="M12" s="484"/>
      <c r="N12" s="484"/>
    </row>
    <row r="13" spans="1:14" ht="15.75">
      <c r="A13" s="517"/>
      <c r="B13" s="518"/>
      <c r="C13" s="519"/>
      <c r="D13" s="519"/>
      <c r="E13" s="520"/>
      <c r="F13" s="521"/>
      <c r="G13" s="522"/>
      <c r="H13" s="523"/>
      <c r="I13" s="524"/>
      <c r="J13" s="525"/>
      <c r="K13" s="484"/>
      <c r="L13" s="484"/>
      <c r="M13" s="484"/>
      <c r="N13" s="484"/>
    </row>
    <row r="14" spans="1:14" ht="15.75">
      <c r="A14" s="526" t="s">
        <v>13</v>
      </c>
      <c r="B14" s="527"/>
      <c r="C14" s="527"/>
      <c r="D14" s="527"/>
      <c r="E14" s="520"/>
      <c r="F14" s="521"/>
      <c r="G14" s="522"/>
      <c r="H14" s="528">
        <f>SUM(H15:H27)</f>
        <v>13475000</v>
      </c>
      <c r="I14" s="528">
        <f>SUM(I15:I27)</f>
        <v>0</v>
      </c>
      <c r="J14" s="525"/>
      <c r="K14" s="484"/>
      <c r="L14" s="484"/>
      <c r="M14" s="484"/>
      <c r="N14" s="484"/>
    </row>
    <row r="15" spans="1:14" ht="15.75">
      <c r="A15" s="529"/>
      <c r="B15" s="530" t="s">
        <v>14</v>
      </c>
      <c r="C15" s="531" t="s">
        <v>120</v>
      </c>
      <c r="D15" s="532"/>
      <c r="E15" s="533" t="s">
        <v>121</v>
      </c>
      <c r="F15" s="530" t="s">
        <v>122</v>
      </c>
      <c r="G15" s="534"/>
      <c r="H15" s="535"/>
      <c r="I15" s="536"/>
      <c r="J15" s="537"/>
      <c r="K15" s="538"/>
      <c r="L15" s="539"/>
      <c r="M15" s="538"/>
      <c r="N15" s="538"/>
    </row>
    <row r="16" spans="1:14" ht="39.75" customHeight="1">
      <c r="A16" s="529"/>
      <c r="B16" s="540" t="s">
        <v>16</v>
      </c>
      <c r="C16" s="541" t="s">
        <v>123</v>
      </c>
      <c r="D16" s="542"/>
      <c r="E16" s="543">
        <v>4</v>
      </c>
      <c r="F16" s="544">
        <v>1</v>
      </c>
      <c r="G16" s="545">
        <v>0</v>
      </c>
      <c r="H16" s="546">
        <f t="shared" ref="H16:H21" si="0">E16*G16</f>
        <v>0</v>
      </c>
      <c r="I16" s="547">
        <f>H16</f>
        <v>0</v>
      </c>
      <c r="J16" s="548" t="s">
        <v>124</v>
      </c>
      <c r="K16" s="484"/>
      <c r="L16" s="484"/>
      <c r="M16" s="484"/>
      <c r="N16" s="484"/>
    </row>
    <row r="17" spans="1:14" ht="36.75" customHeight="1">
      <c r="A17" s="529"/>
      <c r="B17" s="540" t="s">
        <v>19</v>
      </c>
      <c r="C17" s="541" t="s">
        <v>125</v>
      </c>
      <c r="D17" s="542"/>
      <c r="E17" s="543">
        <v>4</v>
      </c>
      <c r="F17" s="544">
        <v>1</v>
      </c>
      <c r="G17" s="545">
        <v>0</v>
      </c>
      <c r="H17" s="546">
        <f t="shared" si="0"/>
        <v>0</v>
      </c>
      <c r="I17" s="547">
        <f>H17</f>
        <v>0</v>
      </c>
      <c r="J17" s="548" t="s">
        <v>124</v>
      </c>
      <c r="K17" s="484"/>
      <c r="L17" s="484"/>
      <c r="M17" s="484"/>
      <c r="N17" s="484"/>
    </row>
    <row r="18" spans="1:14" ht="15.75">
      <c r="A18" s="529"/>
      <c r="B18" s="549" t="s">
        <v>21</v>
      </c>
      <c r="C18" s="541" t="s">
        <v>126</v>
      </c>
      <c r="D18" s="542"/>
      <c r="E18" s="543">
        <v>1</v>
      </c>
      <c r="F18" s="550">
        <v>1</v>
      </c>
      <c r="G18" s="551">
        <v>400000</v>
      </c>
      <c r="H18" s="552">
        <f t="shared" si="0"/>
        <v>400000</v>
      </c>
      <c r="I18" s="553"/>
      <c r="J18" s="554"/>
      <c r="K18" s="484"/>
      <c r="L18" s="484"/>
      <c r="M18" s="484"/>
      <c r="N18" s="484"/>
    </row>
    <row r="19" spans="1:14" ht="66" customHeight="1">
      <c r="A19" s="529"/>
      <c r="B19" s="549" t="s">
        <v>97</v>
      </c>
      <c r="C19" s="555" t="s">
        <v>127</v>
      </c>
      <c r="D19" s="542"/>
      <c r="E19" s="543">
        <v>9</v>
      </c>
      <c r="F19" s="544">
        <v>1</v>
      </c>
      <c r="G19" s="556">
        <v>75000</v>
      </c>
      <c r="H19" s="557">
        <f t="shared" si="0"/>
        <v>675000</v>
      </c>
      <c r="I19" s="553"/>
      <c r="J19" s="554"/>
      <c r="K19" s="484"/>
      <c r="L19" s="484"/>
      <c r="M19" s="484"/>
      <c r="N19" s="484"/>
    </row>
    <row r="20" spans="1:14" ht="15.75">
      <c r="A20" s="529"/>
      <c r="B20" s="558" t="s">
        <v>99</v>
      </c>
      <c r="C20" s="559" t="s">
        <v>128</v>
      </c>
      <c r="D20" s="560"/>
      <c r="E20" s="543">
        <v>24</v>
      </c>
      <c r="F20" s="544">
        <v>1</v>
      </c>
      <c r="G20" s="556">
        <v>125000</v>
      </c>
      <c r="H20" s="557">
        <f t="shared" si="0"/>
        <v>3000000</v>
      </c>
      <c r="I20" s="553"/>
      <c r="J20" s="554"/>
      <c r="K20" s="484"/>
      <c r="L20" s="484"/>
      <c r="M20" s="484"/>
      <c r="N20" s="484"/>
    </row>
    <row r="21" spans="1:14" ht="15.75">
      <c r="A21" s="529"/>
      <c r="B21" s="549" t="s">
        <v>129</v>
      </c>
      <c r="C21" s="561" t="s">
        <v>130</v>
      </c>
      <c r="D21" s="484"/>
      <c r="E21" s="562">
        <v>5</v>
      </c>
      <c r="F21" s="563">
        <v>1</v>
      </c>
      <c r="G21" s="564">
        <v>200000</v>
      </c>
      <c r="H21" s="557">
        <f t="shared" si="0"/>
        <v>1000000</v>
      </c>
      <c r="I21" s="553"/>
      <c r="J21" s="554"/>
      <c r="K21" s="565"/>
      <c r="L21" s="484"/>
      <c r="M21" s="484"/>
      <c r="N21" s="484"/>
    </row>
    <row r="22" spans="1:14" ht="15.75">
      <c r="A22" s="529"/>
      <c r="B22" s="558" t="s">
        <v>131</v>
      </c>
      <c r="C22" s="566" t="s">
        <v>132</v>
      </c>
      <c r="D22" s="484"/>
      <c r="E22" s="567">
        <v>5</v>
      </c>
      <c r="F22" s="568">
        <v>1</v>
      </c>
      <c r="G22" s="569">
        <v>180000</v>
      </c>
      <c r="H22" s="557">
        <f>E22*G22</f>
        <v>900000</v>
      </c>
      <c r="I22" s="553"/>
      <c r="J22" s="554"/>
      <c r="K22" s="565"/>
      <c r="L22" s="484"/>
      <c r="M22" s="484"/>
      <c r="N22" s="484"/>
    </row>
    <row r="23" spans="1:14" ht="64.5" customHeight="1">
      <c r="A23" s="529"/>
      <c r="B23" s="570" t="s">
        <v>133</v>
      </c>
      <c r="C23" s="571" t="s">
        <v>134</v>
      </c>
      <c r="D23" s="484"/>
      <c r="E23" s="572">
        <v>32</v>
      </c>
      <c r="F23" s="573">
        <v>1</v>
      </c>
      <c r="G23" s="574">
        <v>125000</v>
      </c>
      <c r="H23" s="557">
        <f>E23*G23</f>
        <v>4000000</v>
      </c>
      <c r="I23" s="553"/>
      <c r="J23" s="554"/>
      <c r="K23" s="565"/>
      <c r="L23" s="484"/>
      <c r="M23" s="484"/>
      <c r="N23" s="484"/>
    </row>
    <row r="24" spans="1:14" ht="15.75">
      <c r="A24" s="529"/>
      <c r="I24" s="575"/>
      <c r="J24" s="576"/>
      <c r="K24" s="565"/>
      <c r="L24" s="484"/>
      <c r="M24" s="484"/>
      <c r="N24" s="484"/>
    </row>
    <row r="25" spans="1:14" ht="15.75">
      <c r="A25" s="529"/>
      <c r="B25" s="530">
        <v>2</v>
      </c>
      <c r="C25" s="531" t="s">
        <v>135</v>
      </c>
      <c r="D25" s="532"/>
      <c r="E25" s="533"/>
      <c r="F25" s="530"/>
      <c r="G25" s="534"/>
      <c r="H25" s="535"/>
      <c r="I25" s="536"/>
      <c r="J25" s="537"/>
      <c r="K25" s="538"/>
      <c r="L25" s="539"/>
      <c r="M25" s="538"/>
      <c r="N25" s="538"/>
    </row>
    <row r="26" spans="1:14" ht="47.25" customHeight="1">
      <c r="A26" s="529"/>
      <c r="B26" s="577" t="s">
        <v>24</v>
      </c>
      <c r="C26" s="578" t="s">
        <v>136</v>
      </c>
      <c r="D26" s="542"/>
      <c r="E26" s="543">
        <v>2</v>
      </c>
      <c r="F26" s="579">
        <v>1</v>
      </c>
      <c r="G26" s="580">
        <v>1750000</v>
      </c>
      <c r="H26" s="557">
        <f>E26*G26</f>
        <v>3500000</v>
      </c>
      <c r="I26" s="553"/>
      <c r="J26" s="576"/>
      <c r="K26" s="484"/>
      <c r="L26" s="565" t="s">
        <v>137</v>
      </c>
      <c r="M26" s="484"/>
      <c r="N26" s="484"/>
    </row>
    <row r="27" spans="1:14" ht="15.75">
      <c r="A27" s="529"/>
      <c r="B27" s="549"/>
      <c r="C27" s="541"/>
      <c r="D27" s="542"/>
      <c r="E27" s="543"/>
      <c r="F27" s="544"/>
      <c r="G27" s="580"/>
      <c r="H27" s="552"/>
      <c r="I27" s="553"/>
      <c r="J27" s="581"/>
      <c r="K27" s="484"/>
      <c r="L27" s="484"/>
      <c r="M27" s="484"/>
      <c r="N27" s="484"/>
    </row>
    <row r="28" spans="1:14" ht="15.75">
      <c r="A28" s="526" t="s">
        <v>44</v>
      </c>
      <c r="B28" s="527"/>
      <c r="C28" s="527"/>
      <c r="D28" s="527"/>
      <c r="E28" s="520"/>
      <c r="F28" s="521"/>
      <c r="G28" s="522"/>
      <c r="H28" s="528">
        <f>SUM(H29:H34)</f>
        <v>30200000</v>
      </c>
      <c r="I28" s="528">
        <f>SUM(I29:I31)</f>
        <v>0</v>
      </c>
      <c r="J28" s="525"/>
      <c r="K28" s="484"/>
      <c r="L28" s="484"/>
      <c r="M28" s="484"/>
      <c r="N28" s="484"/>
    </row>
    <row r="29" spans="1:14" ht="15.75">
      <c r="A29" s="529"/>
      <c r="B29" s="530" t="s">
        <v>14</v>
      </c>
      <c r="C29" s="531" t="s">
        <v>120</v>
      </c>
      <c r="D29" s="532"/>
      <c r="E29" s="533"/>
      <c r="F29" s="530"/>
      <c r="G29" s="534"/>
      <c r="H29" s="535"/>
      <c r="I29" s="536"/>
      <c r="J29" s="537"/>
      <c r="K29" s="538"/>
      <c r="L29" s="539"/>
      <c r="M29" s="538"/>
      <c r="N29" s="538"/>
    </row>
    <row r="30" spans="1:14" ht="57" customHeight="1">
      <c r="A30" s="582"/>
      <c r="B30" s="577" t="s">
        <v>46</v>
      </c>
      <c r="C30" s="583" t="s">
        <v>138</v>
      </c>
      <c r="D30" s="542"/>
      <c r="E30" s="584">
        <v>1</v>
      </c>
      <c r="F30" s="585">
        <v>1</v>
      </c>
      <c r="G30" s="569">
        <v>2500000</v>
      </c>
      <c r="H30" s="557">
        <f>E30*G30</f>
        <v>2500000</v>
      </c>
      <c r="K30" s="484"/>
      <c r="L30" s="484"/>
      <c r="M30" s="484"/>
      <c r="N30" s="484"/>
    </row>
    <row r="31" spans="1:14" ht="55.5" customHeight="1">
      <c r="A31" s="582"/>
      <c r="B31" s="586" t="s">
        <v>48</v>
      </c>
      <c r="C31" s="578" t="s">
        <v>139</v>
      </c>
      <c r="D31" s="542"/>
      <c r="E31" s="587">
        <v>1</v>
      </c>
      <c r="F31" s="563">
        <v>1</v>
      </c>
      <c r="G31" s="580">
        <v>2000000</v>
      </c>
      <c r="H31" s="557">
        <f>E31*G31</f>
        <v>2000000</v>
      </c>
      <c r="I31" s="553"/>
      <c r="J31" s="576"/>
      <c r="K31" s="484"/>
      <c r="L31" s="484"/>
      <c r="M31" s="484"/>
      <c r="N31" s="484"/>
    </row>
    <row r="32" spans="1:14" ht="51.75" customHeight="1">
      <c r="A32" s="582"/>
      <c r="B32" s="577" t="s">
        <v>140</v>
      </c>
      <c r="C32" s="588" t="s">
        <v>141</v>
      </c>
      <c r="D32" s="542"/>
      <c r="E32" s="589">
        <v>1</v>
      </c>
      <c r="F32" s="590">
        <v>1</v>
      </c>
      <c r="G32" s="591">
        <v>3700000</v>
      </c>
      <c r="H32" s="557">
        <f>E32*G32</f>
        <v>3700000</v>
      </c>
      <c r="I32" s="553"/>
      <c r="J32" s="592"/>
      <c r="K32" s="484"/>
      <c r="L32" s="484"/>
      <c r="M32" s="484"/>
      <c r="N32" s="484"/>
    </row>
    <row r="33" spans="1:14" ht="83.25" hidden="1" customHeight="1">
      <c r="A33" s="582"/>
      <c r="B33" s="593" t="s">
        <v>142</v>
      </c>
      <c r="C33" s="588" t="s">
        <v>143</v>
      </c>
      <c r="D33" s="542"/>
      <c r="E33" s="594">
        <v>2</v>
      </c>
      <c r="F33" s="595">
        <v>1</v>
      </c>
      <c r="G33" s="591">
        <v>6000000</v>
      </c>
      <c r="H33" s="557">
        <f>E33*G33</f>
        <v>12000000</v>
      </c>
      <c r="I33" s="553"/>
      <c r="J33" s="592"/>
      <c r="K33" s="484"/>
      <c r="L33" s="484"/>
      <c r="M33" s="484"/>
      <c r="N33" s="484"/>
    </row>
    <row r="34" spans="1:14" ht="37.5" customHeight="1">
      <c r="A34" s="596"/>
      <c r="B34" s="597" t="s">
        <v>142</v>
      </c>
      <c r="C34" s="578" t="s">
        <v>144</v>
      </c>
      <c r="D34" s="542"/>
      <c r="E34" s="543">
        <v>1</v>
      </c>
      <c r="F34" s="544">
        <v>1</v>
      </c>
      <c r="G34" s="580">
        <v>10000000</v>
      </c>
      <c r="H34" s="557">
        <f>E34*G34</f>
        <v>10000000</v>
      </c>
      <c r="I34" s="553"/>
      <c r="J34" s="576" t="s">
        <v>145</v>
      </c>
      <c r="K34" s="560"/>
      <c r="L34" s="560"/>
      <c r="M34" s="560"/>
      <c r="N34" s="560"/>
    </row>
    <row r="35" spans="1:14" ht="15.75">
      <c r="A35" s="526" t="s">
        <v>61</v>
      </c>
      <c r="B35" s="527"/>
      <c r="C35" s="527"/>
      <c r="D35" s="527"/>
      <c r="E35" s="598"/>
      <c r="F35" s="599"/>
      <c r="G35" s="522"/>
      <c r="H35" s="528">
        <f>SUM(H36:H44)</f>
        <v>50000</v>
      </c>
      <c r="I35" s="528">
        <f>SUM(I36:I44)</f>
        <v>0</v>
      </c>
      <c r="J35" s="525"/>
      <c r="K35" s="484"/>
      <c r="L35" s="484"/>
      <c r="M35" s="484"/>
      <c r="N35" s="484"/>
    </row>
    <row r="36" spans="1:14" ht="15.75">
      <c r="A36" s="529"/>
      <c r="B36" s="530" t="s">
        <v>14</v>
      </c>
      <c r="C36" s="531" t="s">
        <v>146</v>
      </c>
      <c r="D36" s="532"/>
      <c r="E36" s="533"/>
      <c r="F36" s="530"/>
      <c r="G36" s="534"/>
      <c r="H36" s="535"/>
      <c r="I36" s="536"/>
      <c r="J36" s="535"/>
      <c r="K36" s="484"/>
      <c r="L36" s="484"/>
      <c r="M36" s="538"/>
      <c r="N36" s="539"/>
    </row>
    <row r="37" spans="1:14" ht="15.75">
      <c r="A37" s="529"/>
      <c r="B37" s="549" t="s">
        <v>63</v>
      </c>
      <c r="C37" s="541"/>
      <c r="D37" s="542"/>
      <c r="E37" s="543"/>
      <c r="F37" s="544"/>
      <c r="G37" s="580"/>
      <c r="H37" s="552">
        <f>E37*G37</f>
        <v>0</v>
      </c>
      <c r="I37" s="553"/>
      <c r="J37" s="552"/>
      <c r="K37" s="484"/>
      <c r="L37" s="484"/>
      <c r="M37" s="484"/>
      <c r="N37" s="484"/>
    </row>
    <row r="38" spans="1:14" ht="15.75">
      <c r="A38" s="529"/>
      <c r="B38" s="549" t="s">
        <v>66</v>
      </c>
      <c r="C38" s="541"/>
      <c r="D38" s="542"/>
      <c r="E38" s="543"/>
      <c r="F38" s="544"/>
      <c r="G38" s="580"/>
      <c r="H38" s="552">
        <f>E38*G38</f>
        <v>0</v>
      </c>
      <c r="I38" s="553"/>
      <c r="J38" s="552"/>
      <c r="K38" s="484"/>
      <c r="L38" s="484"/>
      <c r="M38" s="484"/>
      <c r="N38" s="484"/>
    </row>
    <row r="39" spans="1:14" ht="15.75">
      <c r="A39" s="529"/>
      <c r="B39" s="530">
        <v>2</v>
      </c>
      <c r="C39" s="531" t="s">
        <v>147</v>
      </c>
      <c r="D39" s="532"/>
      <c r="E39" s="533"/>
      <c r="F39" s="530"/>
      <c r="G39" s="534"/>
      <c r="H39" s="535"/>
      <c r="I39" s="536"/>
      <c r="J39" s="535"/>
      <c r="K39" s="484"/>
      <c r="L39" s="484"/>
      <c r="M39" s="538"/>
      <c r="N39" s="539"/>
    </row>
    <row r="40" spans="1:14" ht="15.75">
      <c r="A40" s="529"/>
      <c r="B40" s="549" t="s">
        <v>73</v>
      </c>
      <c r="D40" s="542"/>
      <c r="E40" s="543"/>
      <c r="F40" s="544"/>
      <c r="G40" s="580"/>
      <c r="H40" s="552">
        <f>E40*G40</f>
        <v>0</v>
      </c>
      <c r="I40" s="553"/>
      <c r="J40" s="552"/>
      <c r="K40" s="484"/>
      <c r="L40" s="484"/>
      <c r="M40" s="484"/>
      <c r="N40" s="484"/>
    </row>
    <row r="41" spans="1:14" ht="15.75">
      <c r="A41" s="529"/>
      <c r="B41" s="549" t="s">
        <v>75</v>
      </c>
      <c r="C41" s="541"/>
      <c r="D41" s="542"/>
      <c r="E41" s="543"/>
      <c r="F41" s="544"/>
      <c r="G41" s="580"/>
      <c r="H41" s="552">
        <f>E41*G41</f>
        <v>0</v>
      </c>
      <c r="I41" s="553"/>
      <c r="J41" s="552"/>
      <c r="K41" s="484"/>
      <c r="L41" s="484"/>
      <c r="M41" s="484"/>
      <c r="N41" s="484"/>
    </row>
    <row r="42" spans="1:14" ht="15.75">
      <c r="A42" s="529"/>
      <c r="B42" s="530">
        <v>3</v>
      </c>
      <c r="C42" s="531" t="s">
        <v>148</v>
      </c>
      <c r="D42" s="532"/>
      <c r="E42" s="533"/>
      <c r="F42" s="530"/>
      <c r="G42" s="534"/>
      <c r="H42" s="535"/>
      <c r="I42" s="536"/>
      <c r="J42" s="535"/>
      <c r="K42" s="484"/>
      <c r="L42" s="484"/>
      <c r="M42" s="538"/>
      <c r="N42" s="539"/>
    </row>
    <row r="43" spans="1:14" ht="15.75">
      <c r="A43" s="529"/>
      <c r="B43" s="549" t="s">
        <v>149</v>
      </c>
      <c r="C43" s="559" t="s">
        <v>150</v>
      </c>
      <c r="D43" s="542"/>
      <c r="E43" s="543">
        <v>1</v>
      </c>
      <c r="F43" s="544">
        <v>1</v>
      </c>
      <c r="G43" s="580">
        <v>50000</v>
      </c>
      <c r="H43" s="552">
        <f>E43*G43</f>
        <v>50000</v>
      </c>
      <c r="I43" s="553"/>
      <c r="J43" s="552"/>
      <c r="K43" s="484"/>
      <c r="L43" s="484"/>
      <c r="M43" s="484"/>
      <c r="N43" s="484"/>
    </row>
    <row r="44" spans="1:14" ht="15.75">
      <c r="A44" s="529"/>
      <c r="B44" s="549" t="s">
        <v>151</v>
      </c>
      <c r="C44" s="541"/>
      <c r="D44" s="542"/>
      <c r="E44" s="543"/>
      <c r="F44" s="544"/>
      <c r="G44" s="580"/>
      <c r="H44" s="552">
        <f>E44*G44</f>
        <v>0</v>
      </c>
      <c r="I44" s="553"/>
      <c r="J44" s="552"/>
      <c r="K44" s="484"/>
      <c r="L44" s="484"/>
      <c r="M44" s="484"/>
      <c r="N44" s="484"/>
    </row>
    <row r="45" spans="1:14" ht="15.75">
      <c r="A45" s="1108" t="s">
        <v>84</v>
      </c>
      <c r="B45" s="1210"/>
      <c r="C45" s="1210"/>
      <c r="D45" s="600"/>
      <c r="E45" s="601"/>
      <c r="F45" s="602"/>
      <c r="G45" s="603"/>
      <c r="H45" s="604">
        <f>H14+H28+H35</f>
        <v>43725000</v>
      </c>
      <c r="I45" s="604"/>
      <c r="J45" s="604"/>
      <c r="K45" s="484"/>
      <c r="L45" s="484"/>
      <c r="M45" s="484"/>
      <c r="N45" s="484"/>
    </row>
    <row r="46" spans="1:14" ht="15.75">
      <c r="A46" s="484"/>
      <c r="B46" s="485"/>
      <c r="C46" s="484"/>
      <c r="D46" s="484"/>
      <c r="E46" s="595"/>
      <c r="F46" s="485"/>
      <c r="G46" s="487"/>
      <c r="H46" s="484"/>
      <c r="I46" s="487"/>
      <c r="J46" s="484"/>
      <c r="K46" s="484"/>
      <c r="L46" s="484"/>
      <c r="M46" s="484"/>
      <c r="N46" s="484"/>
    </row>
    <row r="47" spans="1:14" ht="15.75">
      <c r="A47" s="484"/>
      <c r="B47" s="605" t="s">
        <v>152</v>
      </c>
      <c r="C47" s="484"/>
      <c r="D47" s="484"/>
      <c r="E47" s="595"/>
      <c r="F47" s="485"/>
      <c r="G47" s="487"/>
      <c r="H47" s="484"/>
      <c r="I47" s="487"/>
      <c r="J47" s="484"/>
      <c r="K47" s="484"/>
      <c r="L47" s="484"/>
      <c r="M47" s="484"/>
      <c r="N47" s="484"/>
    </row>
    <row r="48" spans="1:14" ht="15.75">
      <c r="A48" s="484"/>
      <c r="B48" s="606"/>
      <c r="C48" s="484"/>
      <c r="D48" s="484"/>
      <c r="E48" s="1103"/>
      <c r="F48" s="1208"/>
      <c r="G48" s="1208"/>
      <c r="H48" s="1208"/>
      <c r="I48" s="487"/>
      <c r="J48" s="484"/>
      <c r="K48" s="484"/>
      <c r="L48" s="484"/>
      <c r="M48" s="484"/>
      <c r="N48" s="484"/>
    </row>
    <row r="49" spans="1:14" ht="15.75">
      <c r="A49" s="484"/>
      <c r="B49" s="606" t="s">
        <v>106</v>
      </c>
      <c r="C49" s="484"/>
      <c r="D49" s="484" t="s">
        <v>107</v>
      </c>
      <c r="E49" s="595"/>
      <c r="F49" s="485"/>
      <c r="G49" s="487"/>
      <c r="H49" s="484" t="s">
        <v>108</v>
      </c>
      <c r="I49" s="487"/>
      <c r="J49" s="484" t="s">
        <v>109</v>
      </c>
      <c r="K49" s="484"/>
      <c r="L49" s="484"/>
      <c r="M49" s="484"/>
      <c r="N49" s="484"/>
    </row>
    <row r="50" spans="1:14" ht="15.75">
      <c r="A50" s="484"/>
      <c r="B50" s="606" t="s">
        <v>153</v>
      </c>
      <c r="C50" s="484"/>
      <c r="D50" s="484" t="s">
        <v>111</v>
      </c>
      <c r="E50" s="595"/>
      <c r="F50" s="485"/>
      <c r="G50" s="487"/>
      <c r="H50" s="484" t="s">
        <v>112</v>
      </c>
      <c r="I50" s="487"/>
      <c r="J50" s="484" t="s">
        <v>113</v>
      </c>
      <c r="K50" s="484"/>
      <c r="L50" s="484"/>
      <c r="M50" s="484"/>
      <c r="N50" s="484"/>
    </row>
    <row r="51" spans="1:14" ht="15.75">
      <c r="A51" s="484"/>
      <c r="B51" s="606"/>
      <c r="C51" s="484"/>
      <c r="D51" s="484"/>
      <c r="E51" s="595"/>
      <c r="F51" s="485"/>
      <c r="G51" s="487"/>
      <c r="H51" s="484"/>
      <c r="I51" s="487"/>
      <c r="J51" s="484"/>
      <c r="K51" s="484"/>
      <c r="L51" s="484"/>
      <c r="M51" s="484"/>
      <c r="N51" s="484"/>
    </row>
    <row r="52" spans="1:14" ht="15.75">
      <c r="A52" s="484"/>
      <c r="B52" s="606"/>
      <c r="C52" s="484"/>
      <c r="D52" s="484"/>
      <c r="E52" s="595"/>
      <c r="F52" s="485"/>
      <c r="G52" s="487"/>
      <c r="H52" s="484"/>
      <c r="I52" s="487"/>
      <c r="J52" s="484"/>
      <c r="K52" s="484"/>
      <c r="L52" s="484"/>
      <c r="M52" s="484"/>
      <c r="N52" s="484"/>
    </row>
    <row r="53" spans="1:14" ht="15.75">
      <c r="A53" s="484"/>
      <c r="B53" s="606"/>
      <c r="C53" s="484"/>
      <c r="D53" s="484"/>
      <c r="E53" s="595"/>
      <c r="F53" s="485"/>
      <c r="G53" s="487"/>
      <c r="H53" s="484"/>
      <c r="I53" s="487"/>
      <c r="J53" s="484"/>
      <c r="K53" s="484"/>
      <c r="L53" s="484"/>
      <c r="M53" s="484"/>
      <c r="N53" s="484"/>
    </row>
    <row r="54" spans="1:14" ht="15.75">
      <c r="A54" s="484"/>
      <c r="B54" s="607" t="s">
        <v>154</v>
      </c>
      <c r="C54" s="484"/>
      <c r="D54" s="608" t="s">
        <v>155</v>
      </c>
      <c r="E54" s="595"/>
      <c r="F54" s="485"/>
      <c r="G54" s="487"/>
      <c r="H54" s="608" t="s">
        <v>116</v>
      </c>
      <c r="I54" s="487"/>
      <c r="J54" s="608" t="s">
        <v>117</v>
      </c>
      <c r="K54" s="484"/>
      <c r="L54" s="484"/>
      <c r="M54" s="484"/>
      <c r="N54" s="484"/>
    </row>
  </sheetData>
  <mergeCells count="6">
    <mergeCell ref="E48:H48"/>
    <mergeCell ref="L3:M4"/>
    <mergeCell ref="A11:I11"/>
    <mergeCell ref="A12:B12"/>
    <mergeCell ref="E12:F12"/>
    <mergeCell ref="A45:C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B7A7A-EF81-4C9B-BE0E-0D4F8F5ABFBE}">
  <dimension ref="A1:J73"/>
  <sheetViews>
    <sheetView workbookViewId="0">
      <selection sqref="A1:J73"/>
    </sheetView>
  </sheetViews>
  <sheetFormatPr defaultRowHeight="15"/>
  <cols>
    <col min="2" max="2" width="20.140625" customWidth="1"/>
    <col min="4" max="4" width="28.42578125" customWidth="1"/>
    <col min="5" max="5" width="29.28515625" customWidth="1"/>
    <col min="6" max="6" width="30.140625" customWidth="1"/>
    <col min="7" max="7" width="31.85546875" customWidth="1"/>
    <col min="8" max="8" width="29.28515625" customWidth="1"/>
    <col min="9" max="9" width="43.42578125" customWidth="1"/>
    <col min="10" max="10" width="41" customWidth="1"/>
  </cols>
  <sheetData>
    <row r="1" spans="1:10" ht="15.75">
      <c r="A1" s="218"/>
      <c r="B1" s="219"/>
      <c r="C1" s="218"/>
      <c r="D1" s="218"/>
      <c r="E1" s="220"/>
      <c r="F1" s="218"/>
      <c r="G1" s="221"/>
      <c r="H1" s="218"/>
      <c r="I1" s="221"/>
      <c r="J1" s="218"/>
    </row>
    <row r="2" spans="1:10" ht="26.25">
      <c r="A2" s="218"/>
      <c r="B2" s="219"/>
      <c r="C2" s="218"/>
      <c r="D2" s="218"/>
      <c r="E2" s="81"/>
      <c r="F2" s="218"/>
      <c r="G2" s="221"/>
      <c r="H2" s="218"/>
      <c r="I2" s="221"/>
      <c r="J2" s="218"/>
    </row>
    <row r="3" spans="1:10" ht="15.75">
      <c r="A3" s="218"/>
      <c r="B3" s="219"/>
      <c r="C3" s="218"/>
      <c r="D3" s="218"/>
      <c r="E3" s="83"/>
      <c r="F3" s="218"/>
      <c r="G3" s="221"/>
      <c r="H3" s="609"/>
      <c r="I3" s="609"/>
      <c r="J3" s="218"/>
    </row>
    <row r="4" spans="1:10" ht="15.75">
      <c r="A4" s="218"/>
      <c r="B4" s="219"/>
      <c r="C4" s="218"/>
      <c r="D4" s="218"/>
      <c r="E4" s="83"/>
      <c r="F4" s="218"/>
      <c r="G4" s="221"/>
      <c r="H4" s="609"/>
      <c r="I4" s="609"/>
      <c r="J4" s="218"/>
    </row>
    <row r="5" spans="1:10" ht="15.75">
      <c r="A5" s="218"/>
      <c r="B5" s="219"/>
      <c r="C5" s="218"/>
      <c r="D5" s="218"/>
      <c r="E5" s="84"/>
      <c r="F5" s="218"/>
      <c r="G5" s="221"/>
      <c r="H5" s="218"/>
      <c r="I5" s="221"/>
      <c r="J5" s="218"/>
    </row>
    <row r="6" spans="1:10" ht="15.75">
      <c r="A6" s="218"/>
      <c r="B6" s="219"/>
      <c r="C6" s="218"/>
      <c r="D6" s="218"/>
      <c r="E6" s="220"/>
      <c r="F6" s="218"/>
      <c r="G6" s="221"/>
      <c r="H6" s="218"/>
      <c r="I6" s="221"/>
      <c r="J6" s="218"/>
    </row>
    <row r="7" spans="1:10" ht="18.75">
      <c r="A7" s="291" t="s">
        <v>0</v>
      </c>
      <c r="B7" s="292"/>
      <c r="C7" s="293"/>
      <c r="D7" s="293"/>
      <c r="E7" s="294"/>
      <c r="F7" s="293"/>
      <c r="G7" s="295"/>
      <c r="H7" s="293"/>
      <c r="I7" s="295"/>
      <c r="J7" s="296"/>
    </row>
    <row r="8" spans="1:10" ht="18.75">
      <c r="A8" s="297" t="s">
        <v>1</v>
      </c>
      <c r="B8" s="298"/>
      <c r="C8" s="299" t="s">
        <v>2</v>
      </c>
      <c r="D8" s="299"/>
      <c r="E8" s="300"/>
      <c r="F8" s="299"/>
      <c r="G8" s="301"/>
      <c r="H8" s="299"/>
      <c r="I8" s="301"/>
      <c r="J8" s="302"/>
    </row>
    <row r="9" spans="1:10">
      <c r="A9" s="303" t="s">
        <v>3</v>
      </c>
      <c r="B9" s="304"/>
      <c r="C9" s="305" t="s">
        <v>156</v>
      </c>
      <c r="D9" s="305"/>
      <c r="E9" s="306"/>
      <c r="F9" s="305"/>
      <c r="G9" s="307"/>
      <c r="H9" s="305"/>
      <c r="I9" s="307"/>
      <c r="J9" s="308"/>
    </row>
    <row r="10" spans="1:10" ht="18.75">
      <c r="A10" s="303" t="s">
        <v>87</v>
      </c>
      <c r="B10" s="298"/>
      <c r="C10" s="310" t="s">
        <v>157</v>
      </c>
      <c r="D10" s="310"/>
      <c r="E10" s="300"/>
      <c r="F10" s="299"/>
      <c r="G10" s="301"/>
      <c r="H10" s="299"/>
      <c r="I10" s="301"/>
      <c r="J10" s="302"/>
    </row>
    <row r="11" spans="1:10" ht="18.75">
      <c r="A11" s="1098"/>
      <c r="B11" s="1099"/>
      <c r="C11" s="1099"/>
      <c r="D11" s="1099"/>
      <c r="E11" s="1099"/>
      <c r="F11" s="1099"/>
      <c r="G11" s="1099"/>
      <c r="H11" s="1099"/>
      <c r="I11" s="1099"/>
      <c r="J11" s="311"/>
    </row>
    <row r="12" spans="1:10" ht="48.75">
      <c r="A12" s="1100" t="s">
        <v>7</v>
      </c>
      <c r="B12" s="1100"/>
      <c r="C12" s="1115" t="s">
        <v>8</v>
      </c>
      <c r="D12" s="1116"/>
      <c r="E12" s="1101" t="s">
        <v>9</v>
      </c>
      <c r="F12" s="1102"/>
      <c r="G12" s="315" t="s">
        <v>10</v>
      </c>
      <c r="H12" s="312" t="s">
        <v>11</v>
      </c>
      <c r="I12" s="315" t="s">
        <v>89</v>
      </c>
      <c r="J12" s="312" t="s">
        <v>90</v>
      </c>
    </row>
    <row r="13" spans="1:10" ht="15.75">
      <c r="A13" s="611" t="s">
        <v>13</v>
      </c>
      <c r="B13" s="612"/>
      <c r="C13" s="612"/>
      <c r="D13" s="612"/>
      <c r="E13" s="320"/>
      <c r="F13" s="321"/>
      <c r="G13" s="322"/>
      <c r="H13" s="328">
        <f>SUM(H14:H43)</f>
        <v>317900000</v>
      </c>
      <c r="I13" s="328">
        <f>SUM(I14:I43)</f>
        <v>0</v>
      </c>
      <c r="J13" s="325"/>
    </row>
    <row r="14" spans="1:10" ht="15.75">
      <c r="A14" s="613"/>
      <c r="B14" s="330" t="s">
        <v>14</v>
      </c>
      <c r="C14" s="614" t="s">
        <v>158</v>
      </c>
      <c r="D14" s="615"/>
      <c r="E14" s="333"/>
      <c r="F14" s="334"/>
      <c r="G14" s="335"/>
      <c r="H14" s="336"/>
      <c r="I14" s="337"/>
      <c r="J14" s="616"/>
    </row>
    <row r="15" spans="1:10" ht="15.75">
      <c r="A15" s="617"/>
      <c r="B15" s="618" t="s">
        <v>16</v>
      </c>
      <c r="C15" s="619" t="s">
        <v>159</v>
      </c>
      <c r="D15" s="620"/>
      <c r="E15" s="621">
        <v>6</v>
      </c>
      <c r="F15" s="622" t="s">
        <v>160</v>
      </c>
      <c r="G15" s="623">
        <v>250000</v>
      </c>
      <c r="H15" s="624">
        <f t="shared" ref="H15:H22" si="0">E15*G15</f>
        <v>1500000</v>
      </c>
      <c r="I15" s="625"/>
      <c r="J15" s="626"/>
    </row>
    <row r="16" spans="1:10" ht="15.75">
      <c r="A16" s="617"/>
      <c r="B16" s="618" t="s">
        <v>19</v>
      </c>
      <c r="C16" s="619" t="s">
        <v>161</v>
      </c>
      <c r="D16" s="620"/>
      <c r="E16" s="621">
        <v>6</v>
      </c>
      <c r="F16" s="622" t="s">
        <v>160</v>
      </c>
      <c r="G16" s="623">
        <v>3500000</v>
      </c>
      <c r="H16" s="624">
        <f t="shared" si="0"/>
        <v>21000000</v>
      </c>
      <c r="I16" s="625"/>
      <c r="J16" s="626"/>
    </row>
    <row r="17" spans="1:10" ht="15.75">
      <c r="A17" s="617"/>
      <c r="B17" s="618" t="s">
        <v>21</v>
      </c>
      <c r="C17" s="619" t="s">
        <v>162</v>
      </c>
      <c r="D17" s="620"/>
      <c r="E17" s="621">
        <v>6</v>
      </c>
      <c r="F17" s="622" t="s">
        <v>160</v>
      </c>
      <c r="G17" s="623">
        <v>500000</v>
      </c>
      <c r="H17" s="624">
        <f t="shared" si="0"/>
        <v>3000000</v>
      </c>
      <c r="I17" s="625"/>
      <c r="J17" s="626"/>
    </row>
    <row r="18" spans="1:10" ht="15.75">
      <c r="A18" s="617"/>
      <c r="B18" s="618" t="s">
        <v>97</v>
      </c>
      <c r="C18" s="619" t="s">
        <v>163</v>
      </c>
      <c r="D18" s="620"/>
      <c r="E18" s="621">
        <v>6</v>
      </c>
      <c r="F18" s="622" t="s">
        <v>160</v>
      </c>
      <c r="G18" s="623">
        <v>3000000</v>
      </c>
      <c r="H18" s="624">
        <f t="shared" si="0"/>
        <v>18000000</v>
      </c>
      <c r="I18" s="625"/>
      <c r="J18" s="626"/>
    </row>
    <row r="19" spans="1:10" ht="15.75">
      <c r="A19" s="617"/>
      <c r="B19" s="618" t="s">
        <v>99</v>
      </c>
      <c r="C19" s="619" t="s">
        <v>164</v>
      </c>
      <c r="D19" s="620"/>
      <c r="E19" s="621">
        <v>6</v>
      </c>
      <c r="F19" s="622" t="s">
        <v>160</v>
      </c>
      <c r="G19" s="623">
        <v>500000</v>
      </c>
      <c r="H19" s="624">
        <f t="shared" si="0"/>
        <v>3000000</v>
      </c>
      <c r="I19" s="625"/>
      <c r="J19" s="626"/>
    </row>
    <row r="20" spans="1:10" ht="15.75">
      <c r="A20" s="617"/>
      <c r="B20" s="618" t="s">
        <v>129</v>
      </c>
      <c r="C20" s="1088" t="s">
        <v>165</v>
      </c>
      <c r="D20" s="1089"/>
      <c r="E20" s="621">
        <v>6</v>
      </c>
      <c r="F20" s="622" t="s">
        <v>166</v>
      </c>
      <c r="G20" s="623">
        <v>2000000</v>
      </c>
      <c r="H20" s="624">
        <f t="shared" si="0"/>
        <v>12000000</v>
      </c>
      <c r="I20" s="625"/>
      <c r="J20" s="626"/>
    </row>
    <row r="21" spans="1:10" ht="15.75">
      <c r="A21" s="617"/>
      <c r="B21" s="618" t="s">
        <v>131</v>
      </c>
      <c r="C21" s="271" t="s">
        <v>167</v>
      </c>
      <c r="D21" s="269"/>
      <c r="E21" s="354">
        <v>6</v>
      </c>
      <c r="F21" s="622" t="s">
        <v>160</v>
      </c>
      <c r="G21" s="260">
        <v>1700000</v>
      </c>
      <c r="H21" s="627">
        <f t="shared" si="0"/>
        <v>10200000</v>
      </c>
      <c r="I21" s="625"/>
      <c r="J21" s="626"/>
    </row>
    <row r="22" spans="1:10" ht="15.75">
      <c r="A22" s="617"/>
      <c r="B22" s="618" t="s">
        <v>133</v>
      </c>
      <c r="C22" s="619" t="s">
        <v>168</v>
      </c>
      <c r="D22" s="620"/>
      <c r="E22" s="621">
        <v>6</v>
      </c>
      <c r="F22" s="622" t="s">
        <v>160</v>
      </c>
      <c r="G22" s="623">
        <v>15000000</v>
      </c>
      <c r="H22" s="624">
        <f t="shared" si="0"/>
        <v>90000000</v>
      </c>
      <c r="I22" s="625"/>
      <c r="J22" s="626"/>
    </row>
    <row r="23" spans="1:10" ht="15.75">
      <c r="A23" s="613"/>
      <c r="B23" s="330">
        <v>2</v>
      </c>
      <c r="C23" s="614" t="s">
        <v>169</v>
      </c>
      <c r="D23" s="615"/>
      <c r="E23" s="333"/>
      <c r="F23" s="334"/>
      <c r="G23" s="335"/>
      <c r="H23" s="336"/>
      <c r="I23" s="337"/>
      <c r="J23" s="616"/>
    </row>
    <row r="24" spans="1:10" ht="81">
      <c r="A24" s="617"/>
      <c r="B24" s="618" t="s">
        <v>24</v>
      </c>
      <c r="C24" s="619" t="s">
        <v>170</v>
      </c>
      <c r="D24" s="620"/>
      <c r="E24" s="621"/>
      <c r="F24" s="622">
        <v>1</v>
      </c>
      <c r="G24" s="623">
        <v>30000000</v>
      </c>
      <c r="H24" s="624">
        <f>F24*G24</f>
        <v>30000000</v>
      </c>
      <c r="I24" s="625"/>
      <c r="J24" s="628" t="s">
        <v>171</v>
      </c>
    </row>
    <row r="25" spans="1:10" ht="15.75">
      <c r="A25" s="617"/>
      <c r="B25" s="618" t="s">
        <v>27</v>
      </c>
      <c r="C25" s="619" t="s">
        <v>172</v>
      </c>
      <c r="D25" s="620"/>
      <c r="E25" s="621"/>
      <c r="F25" s="622">
        <v>1</v>
      </c>
      <c r="G25" s="623">
        <v>1000000</v>
      </c>
      <c r="H25" s="624">
        <f>F25*G25</f>
        <v>1000000</v>
      </c>
      <c r="I25" s="625"/>
      <c r="J25" s="626"/>
    </row>
    <row r="26" spans="1:10" ht="15.75">
      <c r="A26" s="617"/>
      <c r="B26" s="618" t="s">
        <v>173</v>
      </c>
      <c r="C26" s="619" t="s">
        <v>174</v>
      </c>
      <c r="D26" s="620"/>
      <c r="E26" s="621"/>
      <c r="F26" s="622">
        <v>15</v>
      </c>
      <c r="G26" s="623">
        <v>1500000</v>
      </c>
      <c r="H26" s="624">
        <f>F26*G26</f>
        <v>22500000</v>
      </c>
      <c r="I26" s="625"/>
      <c r="J26" s="626"/>
    </row>
    <row r="27" spans="1:10" ht="15.75">
      <c r="A27" s="617"/>
      <c r="B27" s="618" t="s">
        <v>175</v>
      </c>
      <c r="C27" s="619" t="s">
        <v>176</v>
      </c>
      <c r="D27" s="620"/>
      <c r="E27" s="621"/>
      <c r="F27" s="622">
        <v>1</v>
      </c>
      <c r="G27" s="623">
        <v>15000000</v>
      </c>
      <c r="H27" s="624">
        <f>F27*G27</f>
        <v>15000000</v>
      </c>
      <c r="I27" s="625"/>
      <c r="J27" s="626"/>
    </row>
    <row r="28" spans="1:10" ht="15.75">
      <c r="A28" s="613"/>
      <c r="B28" s="330">
        <v>3</v>
      </c>
      <c r="C28" s="614" t="s">
        <v>177</v>
      </c>
      <c r="D28" s="615"/>
      <c r="E28" s="333"/>
      <c r="F28" s="334"/>
      <c r="G28" s="335"/>
      <c r="H28" s="336"/>
      <c r="I28" s="337"/>
      <c r="J28" s="616"/>
    </row>
    <row r="29" spans="1:10" ht="15.75">
      <c r="A29" s="617"/>
      <c r="B29" s="618" t="s">
        <v>178</v>
      </c>
      <c r="C29" s="619" t="s">
        <v>179</v>
      </c>
      <c r="D29" s="620"/>
      <c r="E29" s="621"/>
      <c r="F29" s="622">
        <v>1</v>
      </c>
      <c r="G29" s="623">
        <v>5000000</v>
      </c>
      <c r="H29" s="624">
        <f>F29*G29</f>
        <v>5000000</v>
      </c>
      <c r="I29" s="625"/>
      <c r="J29" s="626"/>
    </row>
    <row r="30" spans="1:10" ht="15.75">
      <c r="A30" s="617"/>
      <c r="B30" s="618" t="s">
        <v>30</v>
      </c>
      <c r="C30" s="619" t="s">
        <v>180</v>
      </c>
      <c r="D30" s="620"/>
      <c r="E30" s="621"/>
      <c r="F30" s="622">
        <v>1</v>
      </c>
      <c r="G30" s="623">
        <v>7000000</v>
      </c>
      <c r="H30" s="624">
        <f>F30*G30</f>
        <v>7000000</v>
      </c>
      <c r="I30" s="625"/>
      <c r="J30" s="626" t="s">
        <v>181</v>
      </c>
    </row>
    <row r="31" spans="1:10" ht="15.75">
      <c r="A31" s="617"/>
      <c r="B31" s="618" t="s">
        <v>33</v>
      </c>
      <c r="C31" s="619" t="s">
        <v>182</v>
      </c>
      <c r="D31" s="620"/>
      <c r="E31" s="621"/>
      <c r="F31" s="622">
        <v>1</v>
      </c>
      <c r="G31" s="623">
        <v>2000000</v>
      </c>
      <c r="H31" s="624">
        <f>F31*G31</f>
        <v>2000000</v>
      </c>
      <c r="I31" s="625"/>
      <c r="J31" s="626"/>
    </row>
    <row r="32" spans="1:10" ht="15.75">
      <c r="A32" s="613"/>
      <c r="B32" s="330">
        <v>4</v>
      </c>
      <c r="C32" s="614" t="s">
        <v>183</v>
      </c>
      <c r="D32" s="615"/>
      <c r="E32" s="333"/>
      <c r="F32" s="334"/>
      <c r="G32" s="335"/>
      <c r="H32" s="336"/>
      <c r="I32" s="337"/>
      <c r="J32" s="616"/>
    </row>
    <row r="33" spans="1:10" ht="15.75">
      <c r="A33" s="629"/>
      <c r="B33" s="630" t="s">
        <v>36</v>
      </c>
      <c r="C33" s="631" t="s">
        <v>184</v>
      </c>
      <c r="D33" s="632"/>
      <c r="E33" s="633"/>
      <c r="F33" s="622">
        <v>6</v>
      </c>
      <c r="G33" s="623">
        <v>3000000</v>
      </c>
      <c r="H33" s="624">
        <f>F33*G33</f>
        <v>18000000</v>
      </c>
      <c r="I33" s="625"/>
      <c r="J33" s="634"/>
    </row>
    <row r="34" spans="1:10" ht="15.75">
      <c r="A34" s="635"/>
      <c r="B34" s="636" t="s">
        <v>39</v>
      </c>
      <c r="C34" s="637" t="s">
        <v>185</v>
      </c>
      <c r="D34" s="638"/>
      <c r="E34" s="639"/>
      <c r="F34" s="259">
        <v>1</v>
      </c>
      <c r="G34" s="260">
        <v>10000000</v>
      </c>
      <c r="H34" s="627">
        <f>F34*G34</f>
        <v>10000000</v>
      </c>
      <c r="I34" s="356"/>
      <c r="J34" s="640"/>
    </row>
    <row r="35" spans="1:10" ht="15.75">
      <c r="A35" s="629"/>
      <c r="B35" s="630" t="s">
        <v>41</v>
      </c>
      <c r="C35" s="631" t="s">
        <v>186</v>
      </c>
      <c r="D35" s="632"/>
      <c r="E35" s="633"/>
      <c r="F35" s="622">
        <v>1</v>
      </c>
      <c r="G35" s="623">
        <v>12000000</v>
      </c>
      <c r="H35" s="624">
        <f>F35*G35</f>
        <v>12000000</v>
      </c>
      <c r="I35" s="625"/>
      <c r="J35" s="634"/>
    </row>
    <row r="36" spans="1:10" ht="15.75">
      <c r="A36" s="641"/>
      <c r="B36" s="330">
        <v>5</v>
      </c>
      <c r="C36" s="614" t="s">
        <v>187</v>
      </c>
      <c r="D36" s="615"/>
      <c r="E36" s="333"/>
      <c r="F36" s="334"/>
      <c r="G36" s="335"/>
      <c r="H36" s="336"/>
      <c r="I36" s="337"/>
      <c r="J36" s="616"/>
    </row>
    <row r="37" spans="1:10" ht="15.75">
      <c r="A37" s="613"/>
      <c r="B37" s="630" t="s">
        <v>188</v>
      </c>
      <c r="C37" s="642" t="s">
        <v>189</v>
      </c>
      <c r="D37" s="642"/>
      <c r="E37" s="643"/>
      <c r="F37" s="622">
        <v>8</v>
      </c>
      <c r="G37" s="623">
        <v>1000000</v>
      </c>
      <c r="H37" s="624">
        <f t="shared" ref="H37:H43" si="1">F37*G37</f>
        <v>8000000</v>
      </c>
      <c r="I37" s="625"/>
      <c r="J37" s="644"/>
    </row>
    <row r="38" spans="1:10" ht="15.75">
      <c r="A38" s="629"/>
      <c r="B38" s="630" t="s">
        <v>190</v>
      </c>
      <c r="C38" s="642" t="s">
        <v>191</v>
      </c>
      <c r="D38" s="642"/>
      <c r="E38" s="633"/>
      <c r="F38" s="622">
        <v>3</v>
      </c>
      <c r="G38" s="623">
        <v>5000000</v>
      </c>
      <c r="H38" s="624">
        <f t="shared" si="1"/>
        <v>15000000</v>
      </c>
      <c r="I38" s="625"/>
      <c r="J38" s="634"/>
    </row>
    <row r="39" spans="1:10" ht="15.75">
      <c r="A39" s="629"/>
      <c r="B39" s="630" t="s">
        <v>192</v>
      </c>
      <c r="C39" s="642" t="s">
        <v>193</v>
      </c>
      <c r="D39" s="642"/>
      <c r="E39" s="633"/>
      <c r="F39" s="622">
        <v>6</v>
      </c>
      <c r="G39" s="623">
        <v>450000</v>
      </c>
      <c r="H39" s="624">
        <f t="shared" si="1"/>
        <v>2700000</v>
      </c>
      <c r="I39" s="625"/>
      <c r="J39" s="634"/>
    </row>
    <row r="40" spans="1:10" ht="15.75">
      <c r="A40" s="629"/>
      <c r="B40" s="630" t="s">
        <v>194</v>
      </c>
      <c r="C40" s="642" t="s">
        <v>195</v>
      </c>
      <c r="D40" s="642"/>
      <c r="E40" s="633"/>
      <c r="F40" s="622">
        <v>1</v>
      </c>
      <c r="G40" s="623">
        <v>1000000</v>
      </c>
      <c r="H40" s="624">
        <f t="shared" si="1"/>
        <v>1000000</v>
      </c>
      <c r="I40" s="625"/>
      <c r="J40" s="634"/>
    </row>
    <row r="41" spans="1:10" ht="15.75">
      <c r="A41" s="629"/>
      <c r="B41" s="330">
        <v>6</v>
      </c>
      <c r="C41" s="614" t="s">
        <v>196</v>
      </c>
      <c r="D41" s="615"/>
      <c r="E41" s="333"/>
      <c r="F41" s="334"/>
      <c r="G41" s="335"/>
      <c r="H41" s="336"/>
      <c r="I41" s="337"/>
      <c r="J41" s="616"/>
    </row>
    <row r="42" spans="1:10" ht="15.75">
      <c r="A42" s="629"/>
      <c r="B42" s="630" t="s">
        <v>197</v>
      </c>
      <c r="C42" s="642" t="s">
        <v>198</v>
      </c>
      <c r="D42" s="642"/>
      <c r="E42" s="633"/>
      <c r="F42" s="622">
        <v>1</v>
      </c>
      <c r="G42" s="623">
        <v>5000000</v>
      </c>
      <c r="H42" s="645">
        <f t="shared" si="1"/>
        <v>5000000</v>
      </c>
      <c r="I42" s="625"/>
      <c r="J42" s="634"/>
    </row>
    <row r="43" spans="1:10" ht="15.75">
      <c r="A43" s="613"/>
      <c r="B43" s="630" t="s">
        <v>199</v>
      </c>
      <c r="C43" s="646" t="s">
        <v>200</v>
      </c>
      <c r="D43" s="646"/>
      <c r="E43" s="621"/>
      <c r="F43" s="622">
        <v>1</v>
      </c>
      <c r="G43" s="623">
        <v>5000000</v>
      </c>
      <c r="H43" s="645">
        <f t="shared" si="1"/>
        <v>5000000</v>
      </c>
      <c r="I43" s="625"/>
      <c r="J43" s="634"/>
    </row>
    <row r="44" spans="1:10" ht="15.75">
      <c r="A44" s="611" t="s">
        <v>61</v>
      </c>
      <c r="B44" s="612"/>
      <c r="C44" s="612"/>
      <c r="D44" s="612"/>
      <c r="E44" s="320"/>
      <c r="F44" s="321"/>
      <c r="G44" s="322"/>
      <c r="H44" s="328">
        <f>SUM(H45:H62)</f>
        <v>61490000</v>
      </c>
      <c r="I44" s="328"/>
      <c r="J44" s="325"/>
    </row>
    <row r="45" spans="1:10" ht="15.75">
      <c r="A45" s="613"/>
      <c r="B45" s="330" t="s">
        <v>14</v>
      </c>
      <c r="C45" s="614" t="s">
        <v>146</v>
      </c>
      <c r="D45" s="615"/>
      <c r="E45" s="333"/>
      <c r="F45" s="334"/>
      <c r="G45" s="335"/>
      <c r="H45" s="336"/>
      <c r="I45" s="337"/>
      <c r="J45" s="616"/>
    </row>
    <row r="46" spans="1:10" ht="15.75">
      <c r="A46" s="613"/>
      <c r="B46" s="636" t="s">
        <v>63</v>
      </c>
      <c r="C46" s="1111" t="s">
        <v>201</v>
      </c>
      <c r="D46" s="1112"/>
      <c r="E46" s="647"/>
      <c r="F46" s="259">
        <v>4</v>
      </c>
      <c r="G46" s="260">
        <v>950000</v>
      </c>
      <c r="H46" s="648">
        <f t="shared" ref="H46:H47" si="2">SUM(F46*G46)</f>
        <v>3800000</v>
      </c>
      <c r="I46" s="649"/>
      <c r="J46" s="650"/>
    </row>
    <row r="47" spans="1:10" ht="15.75">
      <c r="A47" s="613"/>
      <c r="B47" s="636" t="s">
        <v>66</v>
      </c>
      <c r="C47" s="1111" t="s">
        <v>202</v>
      </c>
      <c r="D47" s="1112"/>
      <c r="E47" s="647"/>
      <c r="F47" s="259">
        <v>4</v>
      </c>
      <c r="G47" s="260">
        <v>250000</v>
      </c>
      <c r="H47" s="648">
        <f t="shared" si="2"/>
        <v>1000000</v>
      </c>
      <c r="I47" s="649"/>
      <c r="J47" s="650"/>
    </row>
    <row r="48" spans="1:10" ht="15.75">
      <c r="A48" s="613"/>
      <c r="B48" s="636" t="s">
        <v>69</v>
      </c>
      <c r="C48" s="1111" t="s">
        <v>203</v>
      </c>
      <c r="D48" s="1112"/>
      <c r="E48" s="647"/>
      <c r="F48" s="259">
        <v>12</v>
      </c>
      <c r="G48" s="260">
        <v>300000</v>
      </c>
      <c r="H48" s="648">
        <f>SUM(F48*G48)</f>
        <v>3600000</v>
      </c>
      <c r="I48" s="649"/>
      <c r="J48" s="650"/>
    </row>
    <row r="49" spans="1:10" ht="15.75">
      <c r="A49" s="613"/>
      <c r="B49" s="636" t="s">
        <v>204</v>
      </c>
      <c r="C49" s="651" t="s">
        <v>205</v>
      </c>
      <c r="D49" s="652"/>
      <c r="E49" s="647"/>
      <c r="F49" s="259">
        <v>4</v>
      </c>
      <c r="G49" s="260">
        <v>2500000</v>
      </c>
      <c r="H49" s="648">
        <f>SUM(F49*G49)</f>
        <v>10000000</v>
      </c>
      <c r="I49" s="649"/>
      <c r="J49" s="650" t="s">
        <v>206</v>
      </c>
    </row>
    <row r="50" spans="1:10" ht="15.75">
      <c r="A50" s="613"/>
      <c r="B50" s="636" t="s">
        <v>207</v>
      </c>
      <c r="C50" s="651" t="s">
        <v>208</v>
      </c>
      <c r="D50" s="652"/>
      <c r="E50" s="647"/>
      <c r="F50" s="259">
        <v>1</v>
      </c>
      <c r="G50" s="260">
        <v>1000000</v>
      </c>
      <c r="H50" s="648">
        <f>SUM(F50*G50)</f>
        <v>1000000</v>
      </c>
      <c r="I50" s="649"/>
      <c r="J50" s="650" t="s">
        <v>209</v>
      </c>
    </row>
    <row r="51" spans="1:10" ht="15.75">
      <c r="A51" s="613"/>
      <c r="B51" s="636" t="s">
        <v>210</v>
      </c>
      <c r="C51" s="1113" t="s">
        <v>211</v>
      </c>
      <c r="D51" s="1114"/>
      <c r="E51" s="647"/>
      <c r="F51" s="259">
        <v>3</v>
      </c>
      <c r="G51" s="260">
        <v>280000</v>
      </c>
      <c r="H51" s="648">
        <f>SUM(F51*G51)</f>
        <v>840000</v>
      </c>
      <c r="I51" s="649"/>
      <c r="J51" s="650"/>
    </row>
    <row r="52" spans="1:10" ht="15.75">
      <c r="A52" s="613"/>
      <c r="B52" s="330">
        <v>2</v>
      </c>
      <c r="C52" s="614" t="s">
        <v>147</v>
      </c>
      <c r="D52" s="615"/>
      <c r="E52" s="333"/>
      <c r="F52" s="334"/>
      <c r="G52" s="335"/>
      <c r="H52" s="336"/>
      <c r="I52" s="337"/>
      <c r="J52" s="616"/>
    </row>
    <row r="53" spans="1:10" ht="15.75">
      <c r="A53" s="617"/>
      <c r="B53" s="618" t="s">
        <v>73</v>
      </c>
      <c r="C53" s="653" t="s">
        <v>212</v>
      </c>
      <c r="D53" s="646"/>
      <c r="E53" s="621"/>
      <c r="F53" s="622">
        <v>1</v>
      </c>
      <c r="G53" s="623">
        <v>4000000</v>
      </c>
      <c r="H53" s="624">
        <f t="shared" ref="H53:H57" si="3">F53*G53</f>
        <v>4000000</v>
      </c>
      <c r="I53" s="625"/>
      <c r="J53" s="624"/>
    </row>
    <row r="54" spans="1:10" ht="15.75">
      <c r="A54" s="617"/>
      <c r="B54" s="618" t="s">
        <v>75</v>
      </c>
      <c r="C54" s="653" t="s">
        <v>213</v>
      </c>
      <c r="D54" s="646"/>
      <c r="E54" s="621"/>
      <c r="F54" s="622">
        <v>4</v>
      </c>
      <c r="G54" s="623">
        <v>500000</v>
      </c>
      <c r="H54" s="624">
        <f t="shared" si="3"/>
        <v>2000000</v>
      </c>
      <c r="I54" s="625"/>
      <c r="J54" s="624"/>
    </row>
    <row r="55" spans="1:10" ht="15.75">
      <c r="A55" s="617"/>
      <c r="B55" s="618" t="s">
        <v>78</v>
      </c>
      <c r="C55" s="653" t="s">
        <v>214</v>
      </c>
      <c r="D55" s="646"/>
      <c r="E55" s="621"/>
      <c r="F55" s="622">
        <v>3</v>
      </c>
      <c r="G55" s="623">
        <v>2500000</v>
      </c>
      <c r="H55" s="624">
        <f t="shared" si="3"/>
        <v>7500000</v>
      </c>
      <c r="I55" s="625"/>
      <c r="J55" s="624"/>
    </row>
    <row r="56" spans="1:10" ht="15.75">
      <c r="A56" s="617"/>
      <c r="B56" s="618" t="s">
        <v>81</v>
      </c>
      <c r="C56" s="653" t="s">
        <v>215</v>
      </c>
      <c r="D56" s="646"/>
      <c r="E56" s="621"/>
      <c r="F56" s="622">
        <v>1</v>
      </c>
      <c r="G56" s="623">
        <v>3500000</v>
      </c>
      <c r="H56" s="624">
        <f t="shared" si="3"/>
        <v>3500000</v>
      </c>
      <c r="I56" s="625"/>
      <c r="J56" s="624"/>
    </row>
    <row r="57" spans="1:10" ht="15.75">
      <c r="A57" s="654"/>
      <c r="B57" s="618" t="s">
        <v>216</v>
      </c>
      <c r="C57" s="653" t="s">
        <v>217</v>
      </c>
      <c r="D57" s="620"/>
      <c r="E57" s="655"/>
      <c r="F57" s="622">
        <v>1</v>
      </c>
      <c r="G57" s="623">
        <v>2000000</v>
      </c>
      <c r="H57" s="624">
        <f t="shared" si="3"/>
        <v>2000000</v>
      </c>
      <c r="I57" s="625"/>
      <c r="J57" s="418"/>
    </row>
    <row r="58" spans="1:10" ht="15.75">
      <c r="A58" s="613"/>
      <c r="B58" s="656">
        <v>3</v>
      </c>
      <c r="C58" s="657" t="s">
        <v>148</v>
      </c>
      <c r="D58" s="658"/>
      <c r="E58" s="643"/>
      <c r="F58" s="659"/>
      <c r="G58" s="660"/>
      <c r="H58" s="661"/>
      <c r="I58" s="662"/>
      <c r="J58" s="663"/>
    </row>
    <row r="59" spans="1:10" ht="15.75">
      <c r="A59" s="617"/>
      <c r="B59" s="618" t="s">
        <v>218</v>
      </c>
      <c r="C59" s="619" t="s">
        <v>219</v>
      </c>
      <c r="D59" s="620"/>
      <c r="E59" s="621"/>
      <c r="F59" s="622">
        <v>2</v>
      </c>
      <c r="G59" s="623">
        <v>7000000</v>
      </c>
      <c r="H59" s="664">
        <f>F59*G59</f>
        <v>14000000</v>
      </c>
      <c r="I59" s="625"/>
      <c r="J59" s="665" t="s">
        <v>220</v>
      </c>
    </row>
    <row r="60" spans="1:10" ht="15.75">
      <c r="A60" s="617"/>
      <c r="B60" s="618" t="s">
        <v>221</v>
      </c>
      <c r="C60" s="619" t="s">
        <v>222</v>
      </c>
      <c r="D60" s="620"/>
      <c r="E60" s="621"/>
      <c r="F60" s="622">
        <v>2</v>
      </c>
      <c r="G60" s="623">
        <v>2500000</v>
      </c>
      <c r="H60" s="624">
        <f>F60*G60</f>
        <v>5000000</v>
      </c>
      <c r="I60" s="625"/>
      <c r="J60" s="624"/>
    </row>
    <row r="61" spans="1:10" ht="15.75">
      <c r="A61" s="469"/>
      <c r="B61" s="618" t="s">
        <v>223</v>
      </c>
      <c r="C61" s="619" t="s">
        <v>224</v>
      </c>
      <c r="D61" s="620"/>
      <c r="E61" s="666"/>
      <c r="F61" s="667">
        <v>1</v>
      </c>
      <c r="G61" s="434">
        <v>2900000</v>
      </c>
      <c r="H61" s="624">
        <f t="shared" ref="H61:H62" si="4">F61*G61</f>
        <v>2900000</v>
      </c>
      <c r="I61" s="417"/>
      <c r="J61" s="418" t="s">
        <v>225</v>
      </c>
    </row>
    <row r="62" spans="1:10" ht="15.75">
      <c r="A62" s="469"/>
      <c r="B62" s="618" t="s">
        <v>149</v>
      </c>
      <c r="C62" s="619" t="s">
        <v>226</v>
      </c>
      <c r="D62" s="620"/>
      <c r="E62" s="666"/>
      <c r="F62" s="667">
        <v>1</v>
      </c>
      <c r="G62" s="434">
        <v>350000</v>
      </c>
      <c r="H62" s="624">
        <f t="shared" si="4"/>
        <v>350000</v>
      </c>
      <c r="I62" s="417"/>
      <c r="J62" s="418" t="s">
        <v>225</v>
      </c>
    </row>
    <row r="63" spans="1:10" ht="15.75">
      <c r="A63" s="611" t="s">
        <v>84</v>
      </c>
      <c r="B63" s="612"/>
      <c r="C63" s="612"/>
      <c r="D63" s="612"/>
      <c r="E63" s="320"/>
      <c r="F63" s="321"/>
      <c r="G63" s="322"/>
      <c r="H63" s="328">
        <f>H13+H44</f>
        <v>379390000</v>
      </c>
      <c r="I63" s="328">
        <f>I13+I44</f>
        <v>0</v>
      </c>
      <c r="J63" s="325"/>
    </row>
    <row r="64" spans="1:10" ht="15.75">
      <c r="A64" s="218"/>
      <c r="B64" s="219"/>
      <c r="C64" s="218"/>
      <c r="D64" s="218"/>
      <c r="E64" s="363"/>
      <c r="F64" s="218"/>
      <c r="G64" s="221"/>
      <c r="H64" s="218"/>
      <c r="I64" s="221"/>
      <c r="J64" s="218"/>
    </row>
    <row r="65" spans="1:10" ht="15.75">
      <c r="A65" s="218"/>
      <c r="B65" s="364" t="s">
        <v>227</v>
      </c>
      <c r="C65" s="218"/>
      <c r="D65" s="218"/>
      <c r="E65" s="363"/>
      <c r="F65" s="218"/>
      <c r="G65" s="221"/>
      <c r="H65" s="218"/>
      <c r="I65" s="221"/>
      <c r="J65" s="218"/>
    </row>
    <row r="66" spans="1:10" ht="15.75">
      <c r="A66" s="218"/>
      <c r="B66" s="364"/>
      <c r="C66" s="218"/>
      <c r="D66" s="218"/>
      <c r="E66" s="1090"/>
      <c r="F66" s="1090"/>
      <c r="G66" s="1090"/>
      <c r="H66" s="1090"/>
      <c r="I66" s="221"/>
      <c r="J66" s="218"/>
    </row>
    <row r="67" spans="1:10" ht="15.75">
      <c r="A67" s="218"/>
      <c r="B67" s="364" t="s">
        <v>106</v>
      </c>
      <c r="C67" s="218"/>
      <c r="D67" s="219" t="s">
        <v>228</v>
      </c>
      <c r="E67" s="363"/>
      <c r="F67" s="218"/>
      <c r="G67" s="221"/>
      <c r="H67" s="218" t="s">
        <v>108</v>
      </c>
      <c r="I67" s="1090" t="s">
        <v>109</v>
      </c>
      <c r="J67" s="1090"/>
    </row>
    <row r="68" spans="1:10" ht="15.75">
      <c r="A68" s="218"/>
      <c r="B68" s="364" t="s">
        <v>157</v>
      </c>
      <c r="C68" s="218"/>
      <c r="D68" s="219" t="s">
        <v>111</v>
      </c>
      <c r="E68" s="363"/>
      <c r="F68" s="218"/>
      <c r="G68" s="221"/>
      <c r="H68" s="218" t="s">
        <v>112</v>
      </c>
      <c r="I68" s="1090" t="s">
        <v>113</v>
      </c>
      <c r="J68" s="1090"/>
    </row>
    <row r="69" spans="1:10" ht="15.75">
      <c r="A69" s="218"/>
      <c r="B69" s="364"/>
      <c r="C69" s="218"/>
      <c r="D69" s="218"/>
      <c r="E69" s="363"/>
      <c r="F69" s="218"/>
      <c r="G69" s="221"/>
      <c r="H69" s="218"/>
      <c r="I69" s="221"/>
      <c r="J69" s="218"/>
    </row>
    <row r="70" spans="1:10" ht="15.75">
      <c r="A70" s="218"/>
      <c r="B70" s="364"/>
      <c r="C70" s="218"/>
      <c r="D70" s="218"/>
      <c r="E70" s="363"/>
      <c r="F70" s="218"/>
      <c r="G70" s="221"/>
      <c r="H70" s="218"/>
      <c r="I70" s="221"/>
      <c r="J70" s="218"/>
    </row>
    <row r="71" spans="1:10" ht="15.75">
      <c r="A71" s="218"/>
      <c r="B71" s="364"/>
      <c r="C71" s="218"/>
      <c r="D71" s="218"/>
      <c r="E71" s="363"/>
      <c r="F71" s="218"/>
      <c r="G71" s="221"/>
      <c r="H71" s="218"/>
      <c r="I71" s="221"/>
      <c r="J71" s="218"/>
    </row>
    <row r="72" spans="1:10" ht="15.75">
      <c r="A72" s="1109" t="s">
        <v>229</v>
      </c>
      <c r="B72" s="1109"/>
      <c r="C72" s="1109"/>
      <c r="D72" s="1109"/>
      <c r="E72" s="1109"/>
      <c r="F72" s="218"/>
      <c r="G72" s="221"/>
      <c r="H72" s="366" t="s">
        <v>116</v>
      </c>
      <c r="I72" s="1110" t="s">
        <v>117</v>
      </c>
      <c r="J72" s="1110"/>
    </row>
    <row r="73" spans="1:10" ht="15.75">
      <c r="A73" s="218"/>
      <c r="B73" s="219"/>
      <c r="C73" s="218"/>
      <c r="D73" s="218"/>
      <c r="E73" s="363"/>
      <c r="F73" s="218"/>
      <c r="G73" s="221"/>
      <c r="H73" s="218"/>
      <c r="I73" s="221"/>
      <c r="J73" s="218"/>
    </row>
  </sheetData>
  <mergeCells count="14">
    <mergeCell ref="C46:D46"/>
    <mergeCell ref="A11:I11"/>
    <mergeCell ref="A12:B12"/>
    <mergeCell ref="C12:D12"/>
    <mergeCell ref="E12:F12"/>
    <mergeCell ref="C20:D20"/>
    <mergeCell ref="A72:E72"/>
    <mergeCell ref="I72:J72"/>
    <mergeCell ref="C47:D47"/>
    <mergeCell ref="C48:D48"/>
    <mergeCell ref="C51:D51"/>
    <mergeCell ref="E66:H66"/>
    <mergeCell ref="I67:J67"/>
    <mergeCell ref="I68:J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7E41-1046-4CEC-8E86-1E5C48029A8D}">
  <dimension ref="A1:J38"/>
  <sheetViews>
    <sheetView topLeftCell="A18" workbookViewId="0">
      <selection sqref="A1:J38"/>
    </sheetView>
  </sheetViews>
  <sheetFormatPr defaultRowHeight="15"/>
  <cols>
    <col min="1" max="1" width="30.5703125" customWidth="1"/>
    <col min="2" max="2" width="31.85546875" customWidth="1"/>
    <col min="3" max="3" width="26.28515625" customWidth="1"/>
    <col min="4" max="4" width="25.42578125" customWidth="1"/>
    <col min="6" max="6" width="28.42578125" customWidth="1"/>
    <col min="7" max="7" width="18.85546875" customWidth="1"/>
    <col min="8" max="8" width="26" customWidth="1"/>
    <col min="10" max="10" width="24.140625" customWidth="1"/>
  </cols>
  <sheetData>
    <row r="1" spans="1:10" ht="15.75">
      <c r="A1" s="218"/>
      <c r="B1" s="219"/>
      <c r="C1" s="218"/>
      <c r="D1" s="218"/>
      <c r="E1" s="220"/>
      <c r="F1" s="218"/>
      <c r="G1" s="221"/>
      <c r="H1" s="218"/>
      <c r="I1" s="221"/>
      <c r="J1" s="219"/>
    </row>
    <row r="2" spans="1:10" ht="26.25">
      <c r="A2" s="218"/>
      <c r="B2" s="219"/>
      <c r="C2" s="218"/>
      <c r="D2" s="218"/>
      <c r="E2" s="81"/>
      <c r="F2" s="218"/>
      <c r="G2" s="221"/>
      <c r="H2" s="218"/>
      <c r="I2" s="221"/>
      <c r="J2" s="219"/>
    </row>
    <row r="3" spans="1:10" ht="15.75">
      <c r="A3" s="218"/>
      <c r="B3" s="219"/>
      <c r="C3" s="218"/>
      <c r="D3" s="218"/>
      <c r="E3" s="83"/>
      <c r="F3" s="218"/>
      <c r="G3" s="221"/>
      <c r="H3" s="669"/>
      <c r="I3" s="669"/>
      <c r="J3" s="219"/>
    </row>
    <row r="4" spans="1:10" ht="15.75">
      <c r="A4" s="218"/>
      <c r="B4" s="219"/>
      <c r="C4" s="218"/>
      <c r="D4" s="218"/>
      <c r="E4" s="83"/>
      <c r="F4" s="218"/>
      <c r="G4" s="221"/>
      <c r="H4" s="669"/>
      <c r="I4" s="669"/>
      <c r="J4" s="219"/>
    </row>
    <row r="5" spans="1:10" ht="15.75">
      <c r="A5" s="218"/>
      <c r="B5" s="219"/>
      <c r="C5" s="218"/>
      <c r="D5" s="218"/>
      <c r="E5" s="84"/>
      <c r="F5" s="218"/>
      <c r="G5" s="221"/>
      <c r="H5" s="218"/>
      <c r="I5" s="221"/>
      <c r="J5" s="219"/>
    </row>
    <row r="6" spans="1:10" ht="15.75">
      <c r="A6" s="218"/>
      <c r="B6" s="219"/>
      <c r="C6" s="218"/>
      <c r="D6" s="218"/>
      <c r="E6" s="220"/>
      <c r="F6" s="218"/>
      <c r="G6" s="221"/>
      <c r="H6" s="218"/>
      <c r="I6" s="221"/>
      <c r="J6" s="219"/>
    </row>
    <row r="7" spans="1:10" ht="18.75">
      <c r="A7" s="291" t="s">
        <v>0</v>
      </c>
      <c r="B7" s="292"/>
      <c r="C7" s="293"/>
      <c r="D7" s="293"/>
      <c r="E7" s="294"/>
      <c r="F7" s="293"/>
      <c r="G7" s="295"/>
      <c r="H7" s="670"/>
      <c r="I7" s="671"/>
      <c r="J7" s="672"/>
    </row>
    <row r="8" spans="1:10" ht="18.75">
      <c r="A8" s="297" t="s">
        <v>1</v>
      </c>
      <c r="B8" s="298"/>
      <c r="C8" s="299" t="s">
        <v>2</v>
      </c>
      <c r="D8" s="299"/>
      <c r="E8" s="300"/>
      <c r="F8" s="299"/>
      <c r="G8" s="301"/>
      <c r="H8" s="339"/>
      <c r="I8" s="673"/>
      <c r="J8" s="674"/>
    </row>
    <row r="9" spans="1:10" ht="15.75">
      <c r="A9" s="297" t="s">
        <v>3</v>
      </c>
      <c r="B9" s="675"/>
      <c r="C9" s="339" t="s">
        <v>230</v>
      </c>
      <c r="D9" s="339"/>
      <c r="E9" s="306"/>
      <c r="F9" s="305"/>
      <c r="G9" s="307"/>
      <c r="H9" s="339"/>
      <c r="I9" s="673"/>
      <c r="J9" s="676"/>
    </row>
    <row r="10" spans="1:10" ht="18.75">
      <c r="A10" s="297" t="s">
        <v>87</v>
      </c>
      <c r="B10" s="675"/>
      <c r="C10" s="677" t="s">
        <v>231</v>
      </c>
      <c r="D10" s="677"/>
      <c r="E10" s="300"/>
      <c r="F10" s="299"/>
      <c r="G10" s="301"/>
      <c r="H10" s="339"/>
      <c r="I10" s="673"/>
      <c r="J10" s="674"/>
    </row>
    <row r="11" spans="1:10" ht="48.75">
      <c r="A11" s="1100" t="s">
        <v>7</v>
      </c>
      <c r="B11" s="1100"/>
      <c r="C11" s="1101" t="s">
        <v>8</v>
      </c>
      <c r="D11" s="1102"/>
      <c r="E11" s="1101" t="s">
        <v>9</v>
      </c>
      <c r="F11" s="1102"/>
      <c r="G11" s="315" t="s">
        <v>10</v>
      </c>
      <c r="H11" s="312" t="s">
        <v>11</v>
      </c>
      <c r="I11" s="316" t="s">
        <v>89</v>
      </c>
      <c r="J11" s="312" t="s">
        <v>90</v>
      </c>
    </row>
    <row r="12" spans="1:10" ht="15.75">
      <c r="A12" s="611" t="s">
        <v>13</v>
      </c>
      <c r="B12" s="612"/>
      <c r="C12" s="612"/>
      <c r="D12" s="612"/>
      <c r="E12" s="320"/>
      <c r="F12" s="321"/>
      <c r="G12" s="322"/>
      <c r="H12" s="678">
        <f>SUM(H13:H24)</f>
        <v>95280000</v>
      </c>
      <c r="I12" s="678">
        <f>SUM(I13:I24)</f>
        <v>0</v>
      </c>
      <c r="J12" s="679"/>
    </row>
    <row r="13" spans="1:10" ht="15.75">
      <c r="A13" s="329"/>
      <c r="B13" s="330" t="s">
        <v>14</v>
      </c>
      <c r="C13" s="614" t="s">
        <v>232</v>
      </c>
      <c r="D13" s="615"/>
      <c r="E13" s="333"/>
      <c r="F13" s="334"/>
      <c r="G13" s="335"/>
      <c r="H13" s="336"/>
      <c r="I13" s="337"/>
      <c r="J13" s="616"/>
    </row>
    <row r="14" spans="1:10" ht="15.75">
      <c r="A14" s="340"/>
      <c r="B14" s="276" t="s">
        <v>16</v>
      </c>
      <c r="C14" s="271" t="s">
        <v>233</v>
      </c>
      <c r="D14" s="269"/>
      <c r="E14" s="354"/>
      <c r="F14" s="259">
        <v>1</v>
      </c>
      <c r="G14" s="260">
        <v>12000000</v>
      </c>
      <c r="H14" s="648">
        <f>F14*G14</f>
        <v>12000000</v>
      </c>
      <c r="I14" s="356"/>
      <c r="J14" s="680"/>
    </row>
    <row r="15" spans="1:10" ht="15.75">
      <c r="A15" s="340"/>
      <c r="B15" s="276" t="s">
        <v>19</v>
      </c>
      <c r="C15" s="271" t="s">
        <v>234</v>
      </c>
      <c r="D15" s="269"/>
      <c r="E15" s="354"/>
      <c r="F15" s="259">
        <v>1</v>
      </c>
      <c r="G15" s="260">
        <v>5000000</v>
      </c>
      <c r="H15" s="648">
        <f t="shared" ref="H15:H28" si="0">F15*G15</f>
        <v>5000000</v>
      </c>
      <c r="I15" s="356"/>
      <c r="J15" s="680"/>
    </row>
    <row r="16" spans="1:10" ht="15.75">
      <c r="A16" s="340"/>
      <c r="B16" s="276" t="s">
        <v>21</v>
      </c>
      <c r="C16" s="1088" t="s">
        <v>235</v>
      </c>
      <c r="D16" s="1089"/>
      <c r="E16" s="354"/>
      <c r="F16" s="259">
        <v>2</v>
      </c>
      <c r="G16" s="260">
        <v>2000000</v>
      </c>
      <c r="H16" s="648">
        <f>F16*G16</f>
        <v>4000000</v>
      </c>
      <c r="I16" s="356"/>
      <c r="J16" s="680"/>
    </row>
    <row r="17" spans="1:10" ht="15.75">
      <c r="A17" s="613"/>
      <c r="B17" s="656">
        <v>2</v>
      </c>
      <c r="C17" s="657" t="s">
        <v>236</v>
      </c>
      <c r="D17" s="658"/>
      <c r="E17" s="643"/>
      <c r="F17" s="659"/>
      <c r="G17" s="660"/>
      <c r="H17" s="681"/>
      <c r="I17" s="662"/>
      <c r="J17" s="663"/>
    </row>
    <row r="18" spans="1:10" ht="15.75">
      <c r="A18" s="617"/>
      <c r="B18" s="618" t="s">
        <v>24</v>
      </c>
      <c r="C18" s="619" t="s">
        <v>237</v>
      </c>
      <c r="D18" s="620"/>
      <c r="E18" s="621"/>
      <c r="F18" s="622">
        <v>18</v>
      </c>
      <c r="G18" s="623">
        <v>500000</v>
      </c>
      <c r="H18" s="681">
        <f t="shared" si="0"/>
        <v>9000000</v>
      </c>
      <c r="I18" s="625"/>
      <c r="J18" s="682"/>
    </row>
    <row r="19" spans="1:10" ht="15.75">
      <c r="A19" s="617"/>
      <c r="B19" s="618" t="s">
        <v>27</v>
      </c>
      <c r="C19" s="619" t="s">
        <v>238</v>
      </c>
      <c r="D19" s="620"/>
      <c r="E19" s="621"/>
      <c r="F19" s="622">
        <v>48</v>
      </c>
      <c r="G19" s="623">
        <v>760000</v>
      </c>
      <c r="H19" s="681">
        <f t="shared" si="0"/>
        <v>36480000</v>
      </c>
      <c r="I19" s="625"/>
      <c r="J19" s="682"/>
    </row>
    <row r="20" spans="1:10" ht="15.75">
      <c r="A20" s="617"/>
      <c r="B20" s="618" t="s">
        <v>173</v>
      </c>
      <c r="C20" s="619" t="s">
        <v>239</v>
      </c>
      <c r="D20" s="620"/>
      <c r="E20" s="621"/>
      <c r="F20" s="622">
        <v>10</v>
      </c>
      <c r="G20" s="623">
        <v>400000</v>
      </c>
      <c r="H20" s="681">
        <f t="shared" si="0"/>
        <v>4000000</v>
      </c>
      <c r="I20" s="625"/>
      <c r="J20" s="682"/>
    </row>
    <row r="21" spans="1:10" ht="15.75">
      <c r="A21" s="613"/>
      <c r="B21" s="656" t="s">
        <v>240</v>
      </c>
      <c r="C21" s="657" t="s">
        <v>241</v>
      </c>
      <c r="D21" s="658"/>
      <c r="E21" s="643"/>
      <c r="F21" s="659"/>
      <c r="G21" s="660"/>
      <c r="H21" s="681"/>
      <c r="I21" s="662"/>
      <c r="J21" s="663"/>
    </row>
    <row r="22" spans="1:10" ht="15.75">
      <c r="A22" s="613"/>
      <c r="B22" s="618" t="s">
        <v>178</v>
      </c>
      <c r="C22" s="646" t="s">
        <v>242</v>
      </c>
      <c r="D22" s="646"/>
      <c r="E22" s="621">
        <v>6</v>
      </c>
      <c r="F22" s="622" t="s">
        <v>160</v>
      </c>
      <c r="G22" s="623">
        <v>3000000</v>
      </c>
      <c r="H22" s="681">
        <f>E22*G22</f>
        <v>18000000</v>
      </c>
      <c r="I22" s="662"/>
      <c r="J22" s="663"/>
    </row>
    <row r="23" spans="1:10" ht="15.75">
      <c r="A23" s="613"/>
      <c r="B23" s="618" t="s">
        <v>30</v>
      </c>
      <c r="C23" s="1113" t="s">
        <v>243</v>
      </c>
      <c r="D23" s="1114"/>
      <c r="E23" s="621">
        <v>4</v>
      </c>
      <c r="F23" s="622"/>
      <c r="G23" s="623">
        <v>1000000</v>
      </c>
      <c r="H23" s="681">
        <f>E23*G23</f>
        <v>4000000</v>
      </c>
      <c r="I23" s="662"/>
      <c r="J23" s="663" t="s">
        <v>244</v>
      </c>
    </row>
    <row r="24" spans="1:10" ht="15.75">
      <c r="A24" s="617"/>
      <c r="B24" s="618" t="s">
        <v>33</v>
      </c>
      <c r="C24" s="646" t="s">
        <v>245</v>
      </c>
      <c r="D24" s="646"/>
      <c r="E24" s="621">
        <v>2</v>
      </c>
      <c r="F24" s="622"/>
      <c r="G24" s="623">
        <v>1400000</v>
      </c>
      <c r="H24" s="681">
        <f>E24*G24</f>
        <v>2800000</v>
      </c>
      <c r="I24" s="625"/>
      <c r="J24" s="663" t="s">
        <v>244</v>
      </c>
    </row>
    <row r="25" spans="1:10" ht="15.75">
      <c r="A25" s="683" t="s">
        <v>246</v>
      </c>
      <c r="B25" s="684"/>
      <c r="C25" s="684"/>
      <c r="D25" s="684"/>
      <c r="E25" s="685"/>
      <c r="F25" s="686"/>
      <c r="G25" s="687"/>
      <c r="H25" s="688">
        <f>SUM(H26:H30)</f>
        <v>44000000</v>
      </c>
      <c r="I25" s="688"/>
      <c r="J25" s="689"/>
    </row>
    <row r="26" spans="1:10" ht="15.75">
      <c r="A26" s="613"/>
      <c r="B26" s="656">
        <v>1</v>
      </c>
      <c r="C26" s="657" t="s">
        <v>247</v>
      </c>
      <c r="D26" s="658"/>
      <c r="E26" s="643"/>
      <c r="F26" s="659"/>
      <c r="G26" s="660"/>
      <c r="H26" s="681"/>
      <c r="I26" s="662"/>
      <c r="J26" s="663"/>
    </row>
    <row r="27" spans="1:10" ht="15.75">
      <c r="A27" s="617"/>
      <c r="B27" s="618" t="s">
        <v>46</v>
      </c>
      <c r="C27" s="619" t="s">
        <v>248</v>
      </c>
      <c r="D27" s="620"/>
      <c r="E27" s="621"/>
      <c r="F27" s="622">
        <v>40</v>
      </c>
      <c r="G27" s="623">
        <v>600000</v>
      </c>
      <c r="H27" s="690">
        <f t="shared" si="0"/>
        <v>24000000</v>
      </c>
      <c r="I27" s="625"/>
      <c r="J27" s="682"/>
    </row>
    <row r="28" spans="1:10" ht="15.75">
      <c r="A28" s="613"/>
      <c r="B28" s="618" t="s">
        <v>48</v>
      </c>
      <c r="C28" s="631" t="s">
        <v>249</v>
      </c>
      <c r="D28" s="632"/>
      <c r="E28" s="643"/>
      <c r="F28" s="622">
        <v>1</v>
      </c>
      <c r="G28" s="623">
        <v>10000000</v>
      </c>
      <c r="H28" s="690">
        <f t="shared" si="0"/>
        <v>10000000</v>
      </c>
      <c r="I28" s="625"/>
      <c r="J28" s="682"/>
    </row>
    <row r="29" spans="1:10" ht="15.75">
      <c r="A29" s="613"/>
      <c r="B29" s="618" t="s">
        <v>140</v>
      </c>
      <c r="C29" s="631" t="s">
        <v>250</v>
      </c>
      <c r="D29" s="691"/>
      <c r="E29" s="643"/>
      <c r="F29" s="622">
        <v>1</v>
      </c>
      <c r="G29" s="623">
        <v>5000000</v>
      </c>
      <c r="H29" s="690">
        <f>F29*G29</f>
        <v>5000000</v>
      </c>
      <c r="I29" s="625"/>
      <c r="J29" s="663"/>
    </row>
    <row r="30" spans="1:10" ht="15.75">
      <c r="A30" s="329"/>
      <c r="B30" s="618" t="s">
        <v>142</v>
      </c>
      <c r="C30" s="1117" t="s">
        <v>251</v>
      </c>
      <c r="D30" s="1118"/>
      <c r="E30" s="276"/>
      <c r="F30" s="622">
        <v>1</v>
      </c>
      <c r="G30" s="623">
        <v>5000000</v>
      </c>
      <c r="H30" s="690">
        <f>F30*G30</f>
        <v>5000000</v>
      </c>
      <c r="I30" s="276"/>
      <c r="J30" s="650"/>
    </row>
    <row r="31" spans="1:10" ht="15.75">
      <c r="A31" s="1095" t="s">
        <v>84</v>
      </c>
      <c r="B31" s="1096"/>
      <c r="C31" s="1096"/>
      <c r="D31" s="358"/>
      <c r="E31" s="359"/>
      <c r="F31" s="692"/>
      <c r="G31" s="693"/>
      <c r="H31" s="362">
        <f>H12+H25</f>
        <v>139280000</v>
      </c>
      <c r="I31" s="362">
        <f>I12+I25</f>
        <v>0</v>
      </c>
      <c r="J31" s="694"/>
    </row>
    <row r="32" spans="1:10" ht="15.75">
      <c r="A32" s="218"/>
      <c r="B32" s="364" t="s">
        <v>252</v>
      </c>
      <c r="C32" s="218"/>
      <c r="D32" s="218"/>
      <c r="E32" s="363"/>
      <c r="F32" s="218"/>
      <c r="G32" s="221"/>
      <c r="H32" s="218"/>
      <c r="I32" s="221"/>
      <c r="J32" s="219"/>
    </row>
    <row r="33" spans="1:10" ht="15.75">
      <c r="A33" s="218"/>
      <c r="B33" s="364" t="s">
        <v>106</v>
      </c>
      <c r="C33" s="218"/>
      <c r="D33" s="219" t="s">
        <v>253</v>
      </c>
      <c r="E33" s="363"/>
      <c r="F33" s="218"/>
      <c r="G33" s="221"/>
      <c r="H33" s="218" t="s">
        <v>108</v>
      </c>
      <c r="I33" s="221"/>
      <c r="J33" s="219" t="s">
        <v>109</v>
      </c>
    </row>
    <row r="34" spans="1:10" ht="15.75">
      <c r="A34" s="218"/>
      <c r="B34" s="364" t="s">
        <v>254</v>
      </c>
      <c r="C34" s="218"/>
      <c r="D34" s="219" t="s">
        <v>111</v>
      </c>
      <c r="E34" s="363"/>
      <c r="F34" s="218"/>
      <c r="G34" s="221"/>
      <c r="H34" s="218" t="s">
        <v>112</v>
      </c>
      <c r="I34" s="221"/>
      <c r="J34" s="219" t="s">
        <v>113</v>
      </c>
    </row>
    <row r="35" spans="1:10" ht="15.75">
      <c r="A35" s="218"/>
      <c r="B35" s="364"/>
      <c r="C35" s="218"/>
      <c r="D35" s="218"/>
      <c r="E35" s="363"/>
      <c r="F35" s="218"/>
      <c r="G35" s="221"/>
      <c r="H35" s="218"/>
      <c r="I35" s="221"/>
      <c r="J35" s="219"/>
    </row>
    <row r="36" spans="1:10" ht="15.75">
      <c r="A36" s="218"/>
      <c r="B36" s="364"/>
      <c r="C36" s="218"/>
      <c r="D36" s="218"/>
      <c r="E36" s="363"/>
      <c r="F36" s="218"/>
      <c r="G36" s="221"/>
      <c r="H36" s="218"/>
      <c r="I36" s="221"/>
      <c r="J36" s="219"/>
    </row>
    <row r="37" spans="1:10" ht="15.75">
      <c r="A37" s="218" t="s">
        <v>255</v>
      </c>
      <c r="B37" s="366"/>
      <c r="C37" s="366"/>
      <c r="D37" s="366"/>
      <c r="E37" s="363"/>
      <c r="F37" s="218"/>
      <c r="G37" s="221"/>
      <c r="H37" s="366" t="s">
        <v>116</v>
      </c>
      <c r="I37" s="221"/>
      <c r="J37" s="668" t="s">
        <v>117</v>
      </c>
    </row>
    <row r="38" spans="1:10" ht="15.75">
      <c r="A38" s="218"/>
      <c r="B38" s="219"/>
      <c r="C38" s="218"/>
      <c r="D38" s="218"/>
      <c r="E38" s="363"/>
      <c r="F38" s="218"/>
      <c r="G38" s="221"/>
      <c r="H38" s="218"/>
      <c r="I38" s="221"/>
      <c r="J38" s="219"/>
    </row>
  </sheetData>
  <mergeCells count="7">
    <mergeCell ref="A31:C31"/>
    <mergeCell ref="A11:B11"/>
    <mergeCell ref="C11:D11"/>
    <mergeCell ref="E11:F11"/>
    <mergeCell ref="C16:D16"/>
    <mergeCell ref="C23:D23"/>
    <mergeCell ref="C30:D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E9ED-011F-4C1B-9137-A7A73CE44038}">
  <dimension ref="A3:I25"/>
  <sheetViews>
    <sheetView workbookViewId="0">
      <selection sqref="A1:I25"/>
    </sheetView>
  </sheetViews>
  <sheetFormatPr defaultRowHeight="15"/>
  <cols>
    <col min="1" max="1" width="48.140625" customWidth="1"/>
    <col min="2" max="2" width="30.85546875" customWidth="1"/>
    <col min="3" max="3" width="40.7109375" customWidth="1"/>
    <col min="4" max="4" width="19.42578125" customWidth="1"/>
    <col min="5" max="5" width="22.42578125" customWidth="1"/>
    <col min="6" max="7" width="26.7109375" customWidth="1"/>
    <col min="8" max="8" width="25" customWidth="1"/>
    <col min="9" max="9" width="30.28515625" customWidth="1"/>
  </cols>
  <sheetData>
    <row r="3" spans="1:9" ht="79.5">
      <c r="A3" s="1119" t="s">
        <v>7</v>
      </c>
      <c r="B3" s="1119"/>
      <c r="C3" s="696" t="s">
        <v>8</v>
      </c>
      <c r="D3" s="1120" t="s">
        <v>9</v>
      </c>
      <c r="E3" s="1121"/>
      <c r="F3" s="697" t="s">
        <v>10</v>
      </c>
      <c r="G3" s="695" t="s">
        <v>11</v>
      </c>
      <c r="H3" s="698" t="s">
        <v>89</v>
      </c>
      <c r="I3" s="695" t="s">
        <v>90</v>
      </c>
    </row>
    <row r="4" spans="1:9">
      <c r="A4" s="699"/>
      <c r="B4" s="700"/>
      <c r="C4" s="701"/>
      <c r="D4" s="700"/>
      <c r="E4" s="702"/>
      <c r="F4" s="703"/>
      <c r="G4" s="704"/>
      <c r="H4" s="705"/>
      <c r="I4" s="706"/>
    </row>
    <row r="5" spans="1:9">
      <c r="A5" s="707" t="s">
        <v>13</v>
      </c>
      <c r="B5" s="708"/>
      <c r="C5" s="708"/>
      <c r="D5" s="700"/>
      <c r="E5" s="702"/>
      <c r="F5" s="703"/>
      <c r="G5" s="709"/>
      <c r="H5" s="710"/>
      <c r="I5" s="706"/>
    </row>
    <row r="6" spans="1:9">
      <c r="B6" s="711">
        <v>2</v>
      </c>
      <c r="C6" s="712" t="s">
        <v>256</v>
      </c>
      <c r="D6" s="713"/>
      <c r="E6" s="714"/>
      <c r="F6" s="715"/>
      <c r="G6" s="716"/>
      <c r="H6" s="717"/>
      <c r="I6" s="718"/>
    </row>
    <row r="7" spans="1:9" ht="86.25" customHeight="1">
      <c r="A7" s="719"/>
      <c r="B7" s="720" t="s">
        <v>24</v>
      </c>
      <c r="C7" s="721" t="s">
        <v>257</v>
      </c>
      <c r="D7" s="722">
        <v>7</v>
      </c>
      <c r="E7" s="723" t="s">
        <v>38</v>
      </c>
      <c r="F7" s="724">
        <v>2000000</v>
      </c>
      <c r="G7" s="725">
        <f>D7*F7</f>
        <v>14000000</v>
      </c>
      <c r="H7" s="726"/>
      <c r="I7" s="727" t="s">
        <v>258</v>
      </c>
    </row>
    <row r="8" spans="1:9" ht="152.25" customHeight="1">
      <c r="A8" s="719"/>
      <c r="B8" s="720"/>
      <c r="C8" s="721" t="s">
        <v>259</v>
      </c>
      <c r="D8" s="722">
        <v>10</v>
      </c>
      <c r="E8" s="723" t="s">
        <v>260</v>
      </c>
      <c r="F8" s="724">
        <v>4000000</v>
      </c>
      <c r="G8" s="725">
        <f>D8*F8</f>
        <v>40000000</v>
      </c>
      <c r="H8" s="726"/>
      <c r="I8" s="727" t="s">
        <v>261</v>
      </c>
    </row>
    <row r="9" spans="1:9" ht="168" customHeight="1">
      <c r="A9" s="719"/>
      <c r="B9" s="720" t="s">
        <v>27</v>
      </c>
      <c r="C9" s="721" t="s">
        <v>262</v>
      </c>
      <c r="D9" s="722">
        <v>6</v>
      </c>
      <c r="E9" s="723" t="s">
        <v>32</v>
      </c>
      <c r="F9" s="724">
        <v>6000000</v>
      </c>
      <c r="G9" s="725">
        <f>D9*F9</f>
        <v>36000000</v>
      </c>
      <c r="H9" s="726"/>
      <c r="I9" s="727" t="s">
        <v>263</v>
      </c>
    </row>
    <row r="10" spans="1:9" ht="72.75" customHeight="1">
      <c r="A10" s="719"/>
      <c r="B10" s="720" t="s">
        <v>175</v>
      </c>
      <c r="C10" s="728" t="s">
        <v>264</v>
      </c>
      <c r="D10" s="722">
        <v>4</v>
      </c>
      <c r="E10" s="723" t="s">
        <v>32</v>
      </c>
      <c r="F10" s="724">
        <v>1500000</v>
      </c>
      <c r="G10" s="725">
        <f t="shared" ref="G10:G17" si="0">D10*F10</f>
        <v>6000000</v>
      </c>
      <c r="H10" s="726"/>
      <c r="I10" s="727" t="s">
        <v>265</v>
      </c>
    </row>
    <row r="11" spans="1:9" ht="164.25" customHeight="1">
      <c r="A11" s="719"/>
      <c r="B11" s="729" t="s">
        <v>266</v>
      </c>
      <c r="C11" s="730" t="s">
        <v>267</v>
      </c>
      <c r="D11" s="731">
        <v>10</v>
      </c>
      <c r="E11" s="732" t="s">
        <v>32</v>
      </c>
      <c r="F11" s="733">
        <v>7000000</v>
      </c>
      <c r="G11" s="734">
        <f t="shared" si="0"/>
        <v>70000000</v>
      </c>
      <c r="H11" s="735"/>
      <c r="I11" s="727" t="s">
        <v>268</v>
      </c>
    </row>
    <row r="12" spans="1:9" ht="87.75" customHeight="1">
      <c r="A12" s="719"/>
      <c r="B12" s="720" t="s">
        <v>269</v>
      </c>
      <c r="C12" s="736" t="s">
        <v>270</v>
      </c>
      <c r="D12" s="722">
        <v>6</v>
      </c>
      <c r="E12" s="723" t="s">
        <v>32</v>
      </c>
      <c r="F12" s="724">
        <v>2000000</v>
      </c>
      <c r="G12" s="725">
        <f t="shared" si="0"/>
        <v>12000000</v>
      </c>
      <c r="H12" s="726"/>
      <c r="I12" s="727" t="s">
        <v>271</v>
      </c>
    </row>
    <row r="13" spans="1:9" ht="43.5" customHeight="1">
      <c r="A13" s="719"/>
      <c r="B13" s="720" t="s">
        <v>272</v>
      </c>
      <c r="C13" s="737" t="s">
        <v>273</v>
      </c>
      <c r="D13" s="722">
        <v>1</v>
      </c>
      <c r="E13" s="723" t="s">
        <v>32</v>
      </c>
      <c r="F13" s="724">
        <v>1000000</v>
      </c>
      <c r="G13" s="725">
        <f t="shared" si="0"/>
        <v>1000000</v>
      </c>
      <c r="H13" s="726"/>
      <c r="I13" s="727" t="s">
        <v>274</v>
      </c>
    </row>
    <row r="14" spans="1:9" ht="107.25" customHeight="1">
      <c r="A14" s="719"/>
      <c r="B14" s="729" t="s">
        <v>275</v>
      </c>
      <c r="C14" s="738" t="s">
        <v>276</v>
      </c>
      <c r="D14" s="731">
        <v>10</v>
      </c>
      <c r="E14" s="732" t="s">
        <v>277</v>
      </c>
      <c r="F14" s="733">
        <v>1000000</v>
      </c>
      <c r="G14" s="734">
        <f t="shared" si="0"/>
        <v>10000000</v>
      </c>
      <c r="H14" s="726"/>
      <c r="I14" s="727" t="s">
        <v>278</v>
      </c>
    </row>
    <row r="15" spans="1:9" ht="138.75" customHeight="1">
      <c r="A15" s="719"/>
      <c r="B15" s="720" t="s">
        <v>279</v>
      </c>
      <c r="C15" s="739" t="s">
        <v>280</v>
      </c>
      <c r="D15" s="722">
        <v>2</v>
      </c>
      <c r="E15" s="723" t="s">
        <v>32</v>
      </c>
      <c r="F15" s="724">
        <v>20000000</v>
      </c>
      <c r="G15" s="725">
        <f t="shared" si="0"/>
        <v>40000000</v>
      </c>
      <c r="H15" s="726"/>
      <c r="I15" s="727" t="s">
        <v>281</v>
      </c>
    </row>
    <row r="16" spans="1:9" ht="135.75" customHeight="1">
      <c r="A16" s="719"/>
      <c r="B16" s="720" t="s">
        <v>282</v>
      </c>
      <c r="C16" s="730" t="s">
        <v>283</v>
      </c>
      <c r="D16" s="722">
        <v>10</v>
      </c>
      <c r="E16" s="723" t="s">
        <v>32</v>
      </c>
      <c r="F16" s="724">
        <v>2000000</v>
      </c>
      <c r="G16" s="725">
        <f t="shared" si="0"/>
        <v>20000000</v>
      </c>
      <c r="H16" s="726"/>
      <c r="I16" s="727" t="s">
        <v>284</v>
      </c>
    </row>
    <row r="17" spans="1:9" ht="150.75" customHeight="1">
      <c r="A17" s="719"/>
      <c r="B17" s="729" t="s">
        <v>266</v>
      </c>
      <c r="C17" s="730" t="s">
        <v>285</v>
      </c>
      <c r="D17" s="722">
        <v>6</v>
      </c>
      <c r="E17" s="723" t="s">
        <v>32</v>
      </c>
      <c r="F17" s="724">
        <v>6000000</v>
      </c>
      <c r="G17" s="725">
        <f>D17*F17</f>
        <v>36000000</v>
      </c>
      <c r="H17" s="726"/>
      <c r="I17" s="727" t="s">
        <v>286</v>
      </c>
    </row>
    <row r="18" spans="1:9" ht="112.5" customHeight="1">
      <c r="A18" s="719"/>
      <c r="B18" s="729"/>
      <c r="C18" s="730" t="s">
        <v>287</v>
      </c>
      <c r="D18" s="722">
        <v>1</v>
      </c>
      <c r="E18" s="723" t="s">
        <v>68</v>
      </c>
      <c r="F18" s="724">
        <v>6000000</v>
      </c>
      <c r="G18" s="725">
        <f>D18*F18</f>
        <v>6000000</v>
      </c>
      <c r="H18" s="726"/>
      <c r="I18" s="727" t="s">
        <v>288</v>
      </c>
    </row>
    <row r="19" spans="1:9">
      <c r="A19" s="719"/>
      <c r="B19" s="720" t="s">
        <v>289</v>
      </c>
      <c r="C19" s="740" t="s">
        <v>290</v>
      </c>
      <c r="D19" s="722">
        <v>50</v>
      </c>
      <c r="E19" s="723" t="s">
        <v>291</v>
      </c>
      <c r="F19" s="724">
        <v>220000</v>
      </c>
      <c r="G19" s="725">
        <f>D19*F19</f>
        <v>11000000</v>
      </c>
      <c r="H19" s="726"/>
      <c r="I19" s="741" t="s">
        <v>292</v>
      </c>
    </row>
    <row r="20" spans="1:9" ht="71.25" customHeight="1">
      <c r="A20" s="719"/>
      <c r="B20" s="720" t="s">
        <v>293</v>
      </c>
      <c r="C20" s="739" t="s">
        <v>294</v>
      </c>
      <c r="D20" s="722">
        <v>50</v>
      </c>
      <c r="E20" s="723" t="s">
        <v>291</v>
      </c>
      <c r="F20" s="724">
        <v>80000</v>
      </c>
      <c r="G20" s="725">
        <f>D20*F20</f>
        <v>4000000</v>
      </c>
      <c r="H20" s="726"/>
      <c r="I20" s="741" t="s">
        <v>292</v>
      </c>
    </row>
    <row r="21" spans="1:9">
      <c r="A21" s="719"/>
      <c r="B21" s="742"/>
      <c r="C21" s="743"/>
      <c r="D21" s="744"/>
      <c r="E21" s="745"/>
      <c r="F21" s="746"/>
      <c r="G21" s="747">
        <f>SUM(G7:G20)</f>
        <v>306000000</v>
      </c>
      <c r="H21" s="747">
        <f>SUM(H7:H20)</f>
        <v>0</v>
      </c>
      <c r="I21" s="748"/>
    </row>
    <row r="22" spans="1:9" ht="15.75">
      <c r="A22" s="719"/>
      <c r="B22" s="749"/>
      <c r="C22" s="749"/>
      <c r="D22" s="749"/>
      <c r="E22" s="749"/>
      <c r="F22" s="749"/>
      <c r="G22" s="749"/>
      <c r="H22" s="749"/>
      <c r="I22" s="749"/>
    </row>
    <row r="23" spans="1:9">
      <c r="A23" s="719"/>
    </row>
    <row r="24" spans="1:9">
      <c r="A24" s="750"/>
    </row>
    <row r="25" spans="1:9" ht="15.75">
      <c r="A25" s="749"/>
    </row>
  </sheetData>
  <mergeCells count="2">
    <mergeCell ref="A3:B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E0FF-152A-4FE0-A5E7-C3870334AC94}">
  <dimension ref="A1:J56"/>
  <sheetViews>
    <sheetView topLeftCell="A22" workbookViewId="0">
      <selection sqref="A1:J56"/>
    </sheetView>
  </sheetViews>
  <sheetFormatPr defaultRowHeight="15"/>
  <cols>
    <col min="1" max="1" width="35.85546875" customWidth="1"/>
    <col min="2" max="2" width="32.42578125" customWidth="1"/>
    <col min="3" max="3" width="25.7109375" customWidth="1"/>
    <col min="4" max="4" width="24" customWidth="1"/>
    <col min="5" max="5" width="19.5703125" customWidth="1"/>
    <col min="6" max="6" width="29.140625" customWidth="1"/>
    <col min="7" max="7" width="21.5703125" customWidth="1"/>
    <col min="8" max="8" width="21.140625" customWidth="1"/>
    <col min="9" max="9" width="25" customWidth="1"/>
    <col min="10" max="10" width="33.7109375" customWidth="1"/>
  </cols>
  <sheetData>
    <row r="1" spans="1:10">
      <c r="A1" s="751"/>
      <c r="B1" s="752"/>
      <c r="C1" s="752"/>
      <c r="D1" s="751"/>
      <c r="E1" s="753"/>
      <c r="F1" s="753"/>
      <c r="G1" s="751"/>
      <c r="H1" s="751"/>
      <c r="I1" s="751"/>
      <c r="J1" s="751"/>
    </row>
    <row r="2" spans="1:10">
      <c r="A2" s="751"/>
      <c r="B2" s="752"/>
      <c r="C2" s="752"/>
      <c r="D2" s="751"/>
      <c r="E2" s="753"/>
      <c r="F2" s="753"/>
      <c r="G2" s="751"/>
      <c r="H2" s="751"/>
      <c r="I2" s="751"/>
      <c r="J2" s="751"/>
    </row>
    <row r="3" spans="1:10">
      <c r="A3" s="751"/>
      <c r="B3" s="752"/>
      <c r="C3" s="752"/>
      <c r="D3" s="751"/>
      <c r="E3" s="753"/>
      <c r="F3" s="753"/>
      <c r="G3" s="751"/>
      <c r="H3" s="751"/>
      <c r="I3" s="751"/>
      <c r="J3" s="751"/>
    </row>
    <row r="4" spans="1:10" ht="15.75">
      <c r="A4" s="751"/>
      <c r="B4" s="752"/>
      <c r="C4" s="752"/>
      <c r="D4" s="751"/>
      <c r="E4" s="753"/>
      <c r="F4" s="753"/>
      <c r="G4" s="751"/>
      <c r="H4" s="751"/>
      <c r="I4" s="751"/>
      <c r="J4" s="754"/>
    </row>
    <row r="5" spans="1:10" ht="18.75">
      <c r="A5" s="89" t="s">
        <v>0</v>
      </c>
      <c r="B5" s="92"/>
      <c r="C5" s="755"/>
      <c r="D5" s="756"/>
      <c r="E5" s="757"/>
      <c r="F5" s="757"/>
      <c r="G5" s="756"/>
      <c r="H5" s="756"/>
      <c r="I5" s="756"/>
      <c r="J5" s="758"/>
    </row>
    <row r="6" spans="1:10" ht="18.75">
      <c r="A6" s="759" t="s">
        <v>295</v>
      </c>
      <c r="B6" s="100"/>
      <c r="C6" s="760"/>
      <c r="D6" s="99" t="s">
        <v>2</v>
      </c>
      <c r="E6" s="753"/>
      <c r="F6" s="753"/>
      <c r="G6" s="751"/>
      <c r="H6" s="751"/>
      <c r="I6" s="751"/>
      <c r="J6" s="761"/>
    </row>
    <row r="7" spans="1:10" ht="18.75">
      <c r="A7" s="759" t="s">
        <v>296</v>
      </c>
      <c r="B7" s="100"/>
      <c r="C7" s="760"/>
      <c r="D7" s="99" t="s">
        <v>297</v>
      </c>
      <c r="E7" s="753"/>
      <c r="F7" s="753"/>
      <c r="G7" s="751"/>
      <c r="H7" s="751"/>
      <c r="I7" s="751"/>
      <c r="J7" s="761"/>
    </row>
    <row r="8" spans="1:10" ht="18.75">
      <c r="A8" s="762" t="s">
        <v>298</v>
      </c>
      <c r="B8" s="763"/>
      <c r="C8" s="764"/>
      <c r="D8" s="765" t="s">
        <v>299</v>
      </c>
      <c r="E8" s="766"/>
      <c r="F8" s="766"/>
      <c r="G8" s="767"/>
      <c r="H8" s="767"/>
      <c r="I8" s="767"/>
      <c r="J8" s="768"/>
    </row>
    <row r="9" spans="1:10">
      <c r="A9" s="751"/>
      <c r="B9" s="752"/>
      <c r="C9" s="752"/>
      <c r="D9" s="751"/>
      <c r="E9" s="753"/>
      <c r="F9" s="753"/>
      <c r="G9" s="751"/>
      <c r="H9" s="751"/>
      <c r="I9" s="751"/>
      <c r="J9" s="751"/>
    </row>
    <row r="10" spans="1:10" ht="55.5">
      <c r="A10" s="769"/>
      <c r="B10" s="769" t="s">
        <v>7</v>
      </c>
      <c r="C10" s="770"/>
      <c r="D10" s="769" t="s">
        <v>300</v>
      </c>
      <c r="E10" s="1124" t="s">
        <v>301</v>
      </c>
      <c r="F10" s="1124"/>
      <c r="G10" s="771" t="s">
        <v>302</v>
      </c>
      <c r="H10" s="769" t="s">
        <v>303</v>
      </c>
      <c r="I10" s="769" t="s">
        <v>304</v>
      </c>
      <c r="J10" s="769" t="s">
        <v>305</v>
      </c>
    </row>
    <row r="11" spans="1:10" ht="15.75">
      <c r="A11" s="772" t="s">
        <v>13</v>
      </c>
      <c r="B11" s="773"/>
      <c r="C11" s="774"/>
      <c r="D11" s="775"/>
      <c r="E11" s="775"/>
      <c r="F11" s="775"/>
      <c r="G11" s="775"/>
      <c r="H11" s="776">
        <f>SUM(H13:H32)</f>
        <v>341500000</v>
      </c>
      <c r="I11" s="776">
        <f>SUM(I13:I32)</f>
        <v>0</v>
      </c>
      <c r="J11" s="777"/>
    </row>
    <row r="12" spans="1:10">
      <c r="A12" s="778"/>
      <c r="B12" s="779">
        <v>1</v>
      </c>
      <c r="C12" s="780"/>
      <c r="D12" s="1125" t="s">
        <v>306</v>
      </c>
      <c r="E12" s="1125"/>
      <c r="F12" s="1125"/>
      <c r="G12" s="1125"/>
      <c r="H12" s="1125"/>
      <c r="I12" s="1125"/>
      <c r="J12" s="1125"/>
    </row>
    <row r="13" spans="1:10" ht="175.5">
      <c r="A13" s="778"/>
      <c r="B13" s="782" t="s">
        <v>16</v>
      </c>
      <c r="C13" s="782"/>
      <c r="D13" s="783" t="s">
        <v>307</v>
      </c>
      <c r="E13" s="784">
        <v>15</v>
      </c>
      <c r="F13" s="784" t="s">
        <v>308</v>
      </c>
      <c r="G13" s="785">
        <v>3600000</v>
      </c>
      <c r="H13" s="785">
        <f>+E13*G13</f>
        <v>54000000</v>
      </c>
      <c r="I13" s="786"/>
      <c r="J13" s="783" t="s">
        <v>309</v>
      </c>
    </row>
    <row r="14" spans="1:10">
      <c r="A14" s="778"/>
      <c r="B14" s="779">
        <v>2</v>
      </c>
      <c r="C14" s="780"/>
      <c r="D14" s="781" t="s">
        <v>310</v>
      </c>
      <c r="E14" s="781"/>
      <c r="F14" s="781"/>
      <c r="G14" s="781"/>
      <c r="H14" s="787"/>
      <c r="I14" s="787"/>
      <c r="J14" s="781"/>
    </row>
    <row r="15" spans="1:10">
      <c r="A15" s="778"/>
      <c r="B15" s="788" t="s">
        <v>311</v>
      </c>
      <c r="C15" s="789"/>
      <c r="D15" s="790" t="s">
        <v>312</v>
      </c>
      <c r="E15" s="790"/>
      <c r="F15" s="790"/>
      <c r="G15" s="790"/>
      <c r="H15" s="786"/>
      <c r="I15" s="786"/>
      <c r="J15" s="790"/>
    </row>
    <row r="16" spans="1:10">
      <c r="A16" s="778"/>
      <c r="B16" s="788"/>
      <c r="C16" s="789" t="s">
        <v>313</v>
      </c>
      <c r="D16" s="790" t="s">
        <v>314</v>
      </c>
      <c r="E16" s="789">
        <v>3</v>
      </c>
      <c r="F16" s="784" t="s">
        <v>315</v>
      </c>
      <c r="G16" s="791">
        <v>4500000</v>
      </c>
      <c r="H16" s="785">
        <f t="shared" ref="H16:H32" si="0">+E16*G16</f>
        <v>13500000</v>
      </c>
      <c r="I16" s="786"/>
      <c r="J16" s="788" t="s">
        <v>316</v>
      </c>
    </row>
    <row r="17" spans="1:10">
      <c r="A17" s="778"/>
      <c r="B17" s="788"/>
      <c r="C17" s="789" t="s">
        <v>317</v>
      </c>
      <c r="D17" s="790" t="s">
        <v>318</v>
      </c>
      <c r="E17" s="789">
        <v>2</v>
      </c>
      <c r="F17" s="784" t="s">
        <v>315</v>
      </c>
      <c r="G17" s="791">
        <v>2500000</v>
      </c>
      <c r="H17" s="785">
        <f t="shared" si="0"/>
        <v>5000000</v>
      </c>
      <c r="I17" s="786"/>
      <c r="J17" s="788" t="s">
        <v>319</v>
      </c>
    </row>
    <row r="18" spans="1:10">
      <c r="A18" s="778"/>
      <c r="B18" s="788"/>
      <c r="C18" s="789" t="s">
        <v>320</v>
      </c>
      <c r="D18" s="790" t="s">
        <v>321</v>
      </c>
      <c r="E18" s="789">
        <v>12</v>
      </c>
      <c r="F18" s="784" t="s">
        <v>315</v>
      </c>
      <c r="G18" s="791">
        <v>1750000</v>
      </c>
      <c r="H18" s="785">
        <f t="shared" si="0"/>
        <v>21000000</v>
      </c>
      <c r="I18" s="786"/>
      <c r="J18" s="788" t="s">
        <v>319</v>
      </c>
    </row>
    <row r="19" spans="1:10">
      <c r="A19" s="778"/>
      <c r="B19" s="788"/>
      <c r="C19" s="789" t="s">
        <v>322</v>
      </c>
      <c r="D19" s="790" t="s">
        <v>323</v>
      </c>
      <c r="E19" s="789">
        <v>20</v>
      </c>
      <c r="F19" s="784" t="s">
        <v>315</v>
      </c>
      <c r="G19" s="791">
        <v>1000000</v>
      </c>
      <c r="H19" s="785">
        <f t="shared" si="0"/>
        <v>20000000</v>
      </c>
      <c r="I19" s="786"/>
      <c r="J19" s="788" t="s">
        <v>319</v>
      </c>
    </row>
    <row r="20" spans="1:10">
      <c r="A20" s="778"/>
      <c r="B20" s="788"/>
      <c r="C20" s="789" t="s">
        <v>324</v>
      </c>
      <c r="D20" s="790" t="s">
        <v>325</v>
      </c>
      <c r="E20" s="789"/>
      <c r="F20" s="784"/>
      <c r="G20" s="791"/>
      <c r="H20" s="785"/>
      <c r="I20" s="786"/>
      <c r="J20" s="788" t="s">
        <v>319</v>
      </c>
    </row>
    <row r="21" spans="1:10">
      <c r="A21" s="778"/>
      <c r="B21" s="788" t="s">
        <v>326</v>
      </c>
      <c r="C21" s="789"/>
      <c r="D21" s="790" t="s">
        <v>327</v>
      </c>
      <c r="E21" s="789"/>
      <c r="F21" s="790"/>
      <c r="G21" s="790"/>
      <c r="H21" s="786"/>
      <c r="I21" s="786"/>
      <c r="J21" s="790"/>
    </row>
    <row r="22" spans="1:10">
      <c r="A22" s="778"/>
      <c r="B22" s="788"/>
      <c r="C22" s="789" t="s">
        <v>328</v>
      </c>
      <c r="D22" s="790" t="s">
        <v>329</v>
      </c>
      <c r="E22" s="789">
        <v>2</v>
      </c>
      <c r="F22" s="788" t="s">
        <v>315</v>
      </c>
      <c r="G22" s="791">
        <v>5000000</v>
      </c>
      <c r="H22" s="786">
        <v>10000000</v>
      </c>
      <c r="I22" s="786"/>
      <c r="J22" s="790"/>
    </row>
    <row r="23" spans="1:10">
      <c r="A23" s="778"/>
      <c r="B23" s="788" t="s">
        <v>330</v>
      </c>
      <c r="C23" s="789"/>
      <c r="D23" s="790" t="s">
        <v>331</v>
      </c>
      <c r="E23" s="789"/>
      <c r="F23" s="784"/>
      <c r="G23" s="790"/>
      <c r="H23" s="786"/>
      <c r="I23" s="786"/>
      <c r="J23" s="790"/>
    </row>
    <row r="24" spans="1:10">
      <c r="A24" s="778"/>
      <c r="B24" s="788"/>
      <c r="C24" s="789" t="s">
        <v>332</v>
      </c>
      <c r="D24" s="790" t="s">
        <v>333</v>
      </c>
      <c r="E24" s="789">
        <v>2</v>
      </c>
      <c r="F24" s="784" t="s">
        <v>315</v>
      </c>
      <c r="G24" s="791">
        <v>20000000</v>
      </c>
      <c r="H24" s="785">
        <f t="shared" si="0"/>
        <v>40000000</v>
      </c>
      <c r="I24" s="786"/>
      <c r="J24" s="788" t="s">
        <v>319</v>
      </c>
    </row>
    <row r="25" spans="1:10">
      <c r="A25" s="778"/>
      <c r="B25" s="788"/>
      <c r="C25" s="789" t="s">
        <v>334</v>
      </c>
      <c r="D25" s="790" t="s">
        <v>335</v>
      </c>
      <c r="E25" s="789">
        <v>3</v>
      </c>
      <c r="F25" s="784" t="s">
        <v>315</v>
      </c>
      <c r="G25" s="791">
        <v>15000000</v>
      </c>
      <c r="H25" s="785">
        <f t="shared" si="0"/>
        <v>45000000</v>
      </c>
      <c r="I25" s="786"/>
      <c r="J25" s="788" t="s">
        <v>319</v>
      </c>
    </row>
    <row r="26" spans="1:10">
      <c r="A26" s="778"/>
      <c r="B26" s="788"/>
      <c r="C26" s="789" t="s">
        <v>336</v>
      </c>
      <c r="D26" s="790" t="s">
        <v>337</v>
      </c>
      <c r="E26" s="789">
        <v>3</v>
      </c>
      <c r="F26" s="784" t="s">
        <v>315</v>
      </c>
      <c r="G26" s="791">
        <v>10000000</v>
      </c>
      <c r="H26" s="785">
        <f t="shared" si="0"/>
        <v>30000000</v>
      </c>
      <c r="I26" s="786"/>
      <c r="J26" s="788" t="s">
        <v>319</v>
      </c>
    </row>
    <row r="27" spans="1:10">
      <c r="A27" s="778"/>
      <c r="B27" s="788" t="s">
        <v>266</v>
      </c>
      <c r="C27" s="789"/>
      <c r="D27" s="792" t="s">
        <v>338</v>
      </c>
      <c r="E27" s="784">
        <v>12</v>
      </c>
      <c r="F27" s="784" t="s">
        <v>315</v>
      </c>
      <c r="G27" s="793">
        <v>500000</v>
      </c>
      <c r="H27" s="785">
        <f t="shared" si="0"/>
        <v>6000000</v>
      </c>
      <c r="I27" s="785"/>
      <c r="J27" s="788" t="s">
        <v>319</v>
      </c>
    </row>
    <row r="28" spans="1:10">
      <c r="A28" s="778"/>
      <c r="B28" s="788" t="s">
        <v>269</v>
      </c>
      <c r="C28" s="789"/>
      <c r="D28" s="792" t="s">
        <v>339</v>
      </c>
      <c r="E28" s="784">
        <v>9</v>
      </c>
      <c r="F28" s="784" t="s">
        <v>315</v>
      </c>
      <c r="G28" s="793">
        <v>3000000</v>
      </c>
      <c r="H28" s="785">
        <f t="shared" si="0"/>
        <v>27000000</v>
      </c>
      <c r="I28" s="785"/>
      <c r="J28" s="788" t="s">
        <v>319</v>
      </c>
    </row>
    <row r="29" spans="1:10">
      <c r="A29" s="794"/>
      <c r="B29" s="795" t="s">
        <v>272</v>
      </c>
      <c r="C29" s="796"/>
      <c r="D29" s="797" t="s">
        <v>340</v>
      </c>
      <c r="E29" s="796">
        <v>5</v>
      </c>
      <c r="F29" s="796" t="s">
        <v>315</v>
      </c>
      <c r="G29" s="798">
        <v>2000000</v>
      </c>
      <c r="H29" s="799">
        <f>E29*G29</f>
        <v>10000000</v>
      </c>
      <c r="I29" s="799"/>
      <c r="J29" s="795"/>
    </row>
    <row r="30" spans="1:10">
      <c r="A30" s="778"/>
      <c r="B30" s="800" t="s">
        <v>240</v>
      </c>
      <c r="C30" s="801"/>
      <c r="D30" s="781" t="s">
        <v>341</v>
      </c>
      <c r="E30" s="781"/>
      <c r="F30" s="781"/>
      <c r="G30" s="781"/>
      <c r="H30" s="787"/>
      <c r="I30" s="787"/>
      <c r="J30" s="781"/>
    </row>
    <row r="31" spans="1:10" ht="117">
      <c r="A31" s="778"/>
      <c r="B31" s="788" t="s">
        <v>178</v>
      </c>
      <c r="C31" s="789"/>
      <c r="D31" s="792" t="s">
        <v>342</v>
      </c>
      <c r="E31" s="784">
        <v>15</v>
      </c>
      <c r="F31" s="784" t="s">
        <v>343</v>
      </c>
      <c r="G31" s="793">
        <v>2000000</v>
      </c>
      <c r="H31" s="785">
        <f t="shared" si="0"/>
        <v>30000000</v>
      </c>
      <c r="I31" s="785"/>
      <c r="J31" s="783" t="s">
        <v>344</v>
      </c>
    </row>
    <row r="32" spans="1:10" ht="117">
      <c r="A32" s="778"/>
      <c r="B32" s="788" t="s">
        <v>30</v>
      </c>
      <c r="C32" s="789"/>
      <c r="D32" s="792" t="s">
        <v>345</v>
      </c>
      <c r="E32" s="784">
        <v>10</v>
      </c>
      <c r="F32" s="784" t="s">
        <v>343</v>
      </c>
      <c r="G32" s="793">
        <v>3000000</v>
      </c>
      <c r="H32" s="785">
        <f t="shared" si="0"/>
        <v>30000000</v>
      </c>
      <c r="I32" s="785"/>
      <c r="J32" s="783" t="s">
        <v>344</v>
      </c>
    </row>
    <row r="33" spans="1:10">
      <c r="A33" s="802"/>
      <c r="B33" s="802"/>
      <c r="C33" s="784"/>
      <c r="D33" s="792"/>
      <c r="E33" s="784"/>
      <c r="F33" s="784"/>
      <c r="G33" s="793"/>
      <c r="H33" s="785"/>
      <c r="I33" s="785"/>
      <c r="J33" s="783"/>
    </row>
    <row r="34" spans="1:10" ht="15.75">
      <c r="A34" s="803" t="s">
        <v>346</v>
      </c>
      <c r="B34" s="804"/>
      <c r="C34" s="805"/>
      <c r="D34" s="806"/>
      <c r="E34" s="806"/>
      <c r="F34" s="806"/>
      <c r="G34" s="806"/>
      <c r="H34" s="807">
        <f>H36+H37+H38</f>
        <v>20916000</v>
      </c>
      <c r="I34" s="807"/>
      <c r="J34" s="806"/>
    </row>
    <row r="35" spans="1:10" ht="15.75">
      <c r="A35" s="808"/>
      <c r="B35" s="809" t="s">
        <v>14</v>
      </c>
      <c r="C35" s="810"/>
      <c r="D35" s="811" t="s">
        <v>347</v>
      </c>
      <c r="E35" s="811"/>
      <c r="F35" s="811"/>
      <c r="G35" s="811"/>
      <c r="H35" s="811"/>
      <c r="I35" s="811"/>
      <c r="J35" s="811"/>
    </row>
    <row r="36" spans="1:10" ht="138.75" customHeight="1">
      <c r="A36" s="795"/>
      <c r="B36" s="795" t="s">
        <v>46</v>
      </c>
      <c r="C36" s="796"/>
      <c r="D36" s="812" t="s">
        <v>348</v>
      </c>
      <c r="E36" s="813">
        <v>1</v>
      </c>
      <c r="F36" s="814" t="s">
        <v>349</v>
      </c>
      <c r="G36" s="815">
        <v>9300000</v>
      </c>
      <c r="H36" s="815">
        <f>+G36</f>
        <v>9300000</v>
      </c>
      <c r="I36" s="799"/>
      <c r="J36" s="812" t="s">
        <v>350</v>
      </c>
    </row>
    <row r="37" spans="1:10" ht="74.25" customHeight="1">
      <c r="A37" s="795"/>
      <c r="B37" s="795" t="s">
        <v>48</v>
      </c>
      <c r="C37" s="796"/>
      <c r="D37" s="812" t="s">
        <v>351</v>
      </c>
      <c r="E37" s="813">
        <v>4</v>
      </c>
      <c r="F37" s="813" t="s">
        <v>352</v>
      </c>
      <c r="G37" s="816">
        <v>9700000</v>
      </c>
      <c r="H37" s="815">
        <f>+G37</f>
        <v>9700000</v>
      </c>
      <c r="I37" s="799"/>
      <c r="J37" s="812"/>
    </row>
    <row r="38" spans="1:10" ht="29.25">
      <c r="A38" s="802"/>
      <c r="B38" s="802" t="s">
        <v>140</v>
      </c>
      <c r="C38" s="784"/>
      <c r="D38" s="783" t="s">
        <v>353</v>
      </c>
      <c r="E38" s="784">
        <v>1</v>
      </c>
      <c r="F38" s="784">
        <v>1</v>
      </c>
      <c r="G38" s="817">
        <v>1916000</v>
      </c>
      <c r="H38" s="791">
        <f>+G38</f>
        <v>1916000</v>
      </c>
      <c r="I38" s="785"/>
      <c r="J38" s="783"/>
    </row>
    <row r="39" spans="1:10" ht="15.75">
      <c r="A39" s="803" t="s">
        <v>354</v>
      </c>
      <c r="B39" s="804"/>
      <c r="C39" s="805"/>
      <c r="D39" s="806"/>
      <c r="E39" s="806"/>
      <c r="F39" s="806"/>
      <c r="G39" s="806"/>
      <c r="H39" s="807"/>
      <c r="I39" s="807"/>
      <c r="J39" s="806"/>
    </row>
    <row r="40" spans="1:10" ht="15.75">
      <c r="A40" s="818"/>
      <c r="B40" s="809" t="s">
        <v>14</v>
      </c>
      <c r="C40" s="819" t="s">
        <v>146</v>
      </c>
      <c r="D40" s="820"/>
      <c r="E40" s="821"/>
      <c r="F40" s="822"/>
      <c r="G40" s="823"/>
      <c r="H40" s="824"/>
      <c r="I40" s="825"/>
      <c r="J40" s="783"/>
    </row>
    <row r="41" spans="1:10" ht="72" customHeight="1">
      <c r="A41" s="826"/>
      <c r="B41" s="827" t="s">
        <v>63</v>
      </c>
      <c r="C41" s="828"/>
      <c r="D41" s="829" t="s">
        <v>355</v>
      </c>
      <c r="E41" s="830">
        <v>1</v>
      </c>
      <c r="F41" s="831" t="s">
        <v>80</v>
      </c>
      <c r="G41" s="832"/>
      <c r="H41" s="833"/>
      <c r="I41" s="834"/>
      <c r="J41" s="783"/>
    </row>
    <row r="42" spans="1:10" ht="77.25" customHeight="1">
      <c r="A42" s="826"/>
      <c r="B42" s="827" t="s">
        <v>66</v>
      </c>
      <c r="C42" s="828"/>
      <c r="D42" s="829" t="s">
        <v>356</v>
      </c>
      <c r="E42" s="830">
        <v>1</v>
      </c>
      <c r="F42" s="831" t="s">
        <v>80</v>
      </c>
      <c r="G42" s="832"/>
      <c r="H42" s="833"/>
      <c r="I42" s="834"/>
      <c r="J42" s="783"/>
    </row>
    <row r="43" spans="1:10" ht="65.25" customHeight="1">
      <c r="A43" s="826"/>
      <c r="B43" s="827" t="s">
        <v>69</v>
      </c>
      <c r="C43" s="828"/>
      <c r="D43" s="829" t="s">
        <v>357</v>
      </c>
      <c r="E43" s="830">
        <v>1</v>
      </c>
      <c r="F43" s="831" t="s">
        <v>80</v>
      </c>
      <c r="G43" s="832"/>
      <c r="H43" s="833"/>
      <c r="I43" s="834"/>
      <c r="J43" s="783"/>
    </row>
    <row r="44" spans="1:10" ht="18.75">
      <c r="A44" s="1126" t="s">
        <v>84</v>
      </c>
      <c r="B44" s="1126"/>
      <c r="C44" s="1126"/>
      <c r="D44" s="1126"/>
      <c r="E44" s="1126"/>
      <c r="F44" s="1126"/>
      <c r="G44" s="1126"/>
      <c r="H44" s="835">
        <f>H11+H34</f>
        <v>362416000</v>
      </c>
      <c r="I44" s="836"/>
      <c r="J44" s="837" t="s">
        <v>358</v>
      </c>
    </row>
    <row r="45" spans="1:10">
      <c r="A45" s="751"/>
      <c r="B45" s="752"/>
      <c r="C45" s="752"/>
      <c r="D45" s="751"/>
      <c r="E45" s="753"/>
      <c r="F45" s="753"/>
      <c r="G45" s="751"/>
      <c r="H45" s="751"/>
      <c r="I45" s="751"/>
      <c r="J45" s="751"/>
    </row>
    <row r="46" spans="1:10" ht="15.75">
      <c r="A46" s="214" t="s">
        <v>359</v>
      </c>
      <c r="B46" s="213"/>
      <c r="C46" s="213"/>
      <c r="D46" s="75"/>
      <c r="E46" s="75"/>
      <c r="F46" s="213"/>
      <c r="G46" s="75"/>
      <c r="H46" s="80"/>
      <c r="I46" s="75"/>
      <c r="J46" s="80"/>
    </row>
    <row r="47" spans="1:10" ht="15.75">
      <c r="A47" s="214"/>
      <c r="B47" s="213"/>
      <c r="C47" s="213"/>
      <c r="D47" s="75"/>
      <c r="E47" s="75"/>
      <c r="F47" s="1127"/>
      <c r="G47" s="1127"/>
      <c r="H47" s="1127"/>
      <c r="I47" s="1127"/>
      <c r="J47" s="80"/>
    </row>
    <row r="48" spans="1:10" ht="15.75">
      <c r="A48" s="1128" t="s">
        <v>360</v>
      </c>
      <c r="B48" s="1128"/>
      <c r="C48" s="1128"/>
      <c r="D48" s="1128"/>
      <c r="E48" s="1128"/>
      <c r="F48" s="1128"/>
      <c r="G48" s="1128"/>
      <c r="H48" s="1128"/>
      <c r="I48" s="75" t="s">
        <v>108</v>
      </c>
      <c r="J48" s="75" t="s">
        <v>109</v>
      </c>
    </row>
    <row r="49" spans="1:10" ht="15.75">
      <c r="A49" s="1128" t="s">
        <v>361</v>
      </c>
      <c r="B49" s="1128"/>
      <c r="C49" s="1128"/>
      <c r="D49" s="1128"/>
      <c r="E49" s="1128"/>
      <c r="F49" s="1128"/>
      <c r="G49" s="1128"/>
      <c r="H49" s="1128"/>
      <c r="I49" s="75" t="s">
        <v>112</v>
      </c>
      <c r="J49" s="75" t="s">
        <v>113</v>
      </c>
    </row>
    <row r="50" spans="1:10" ht="15.75">
      <c r="A50" s="214"/>
      <c r="B50" s="213"/>
      <c r="C50" s="213"/>
      <c r="D50" s="75"/>
      <c r="E50" s="75"/>
      <c r="F50" s="213"/>
      <c r="G50" s="75"/>
      <c r="H50" s="80"/>
      <c r="I50" s="75"/>
      <c r="J50" s="75"/>
    </row>
    <row r="51" spans="1:10" ht="15.75">
      <c r="A51" s="214"/>
      <c r="B51" s="213"/>
      <c r="C51" s="213"/>
      <c r="D51" s="75"/>
      <c r="E51" s="75"/>
      <c r="F51" s="213"/>
      <c r="G51" s="75"/>
      <c r="H51" s="80"/>
      <c r="I51" s="75"/>
      <c r="J51" s="75"/>
    </row>
    <row r="52" spans="1:10" ht="15.75">
      <c r="A52" s="214"/>
      <c r="B52" s="213"/>
      <c r="C52" s="213"/>
      <c r="D52" s="75"/>
      <c r="E52" s="75"/>
      <c r="F52" s="213"/>
      <c r="G52" s="75"/>
      <c r="H52" s="80"/>
      <c r="I52" s="75"/>
      <c r="J52" s="75"/>
    </row>
    <row r="53" spans="1:10" ht="15.75">
      <c r="A53" s="1122" t="s">
        <v>362</v>
      </c>
      <c r="B53" s="1122"/>
      <c r="C53" s="1122"/>
      <c r="D53" s="1123"/>
      <c r="E53" s="1123"/>
      <c r="F53" s="1123"/>
      <c r="G53" s="1123"/>
      <c r="H53" s="1123"/>
      <c r="I53" s="838" t="s">
        <v>116</v>
      </c>
      <c r="J53" s="838" t="s">
        <v>117</v>
      </c>
    </row>
    <row r="54" spans="1:10">
      <c r="A54" s="751"/>
      <c r="B54" s="752"/>
      <c r="C54" s="752"/>
      <c r="D54" s="751"/>
      <c r="E54" s="753"/>
      <c r="F54" s="753"/>
      <c r="G54" s="751"/>
      <c r="H54" s="751"/>
      <c r="I54" s="751"/>
      <c r="J54" s="751"/>
    </row>
    <row r="55" spans="1:10">
      <c r="A55" s="751"/>
      <c r="B55" s="752"/>
      <c r="C55" s="752"/>
      <c r="D55" s="751"/>
      <c r="E55" s="753"/>
      <c r="F55" s="753"/>
      <c r="G55" s="751"/>
      <c r="H55" s="751"/>
      <c r="I55" s="751"/>
      <c r="J55" s="751"/>
    </row>
    <row r="56" spans="1:10">
      <c r="A56" s="751"/>
      <c r="B56" s="752"/>
      <c r="C56" s="752"/>
      <c r="D56" s="751"/>
      <c r="E56" s="753"/>
      <c r="F56" s="753"/>
      <c r="G56" s="751"/>
      <c r="H56" s="751"/>
      <c r="I56" s="751"/>
      <c r="J56" s="751"/>
    </row>
  </sheetData>
  <mergeCells count="7">
    <mergeCell ref="A53:H53"/>
    <mergeCell ref="E10:F10"/>
    <mergeCell ref="D12:J12"/>
    <mergeCell ref="A44:G44"/>
    <mergeCell ref="F47:I47"/>
    <mergeCell ref="A48:H48"/>
    <mergeCell ref="A49:H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F4EB-9400-40B1-A402-901F3F0AEBD8}">
  <dimension ref="A1:K91"/>
  <sheetViews>
    <sheetView topLeftCell="A59" workbookViewId="0">
      <selection sqref="A1:K91"/>
    </sheetView>
  </sheetViews>
  <sheetFormatPr defaultRowHeight="15"/>
  <cols>
    <col min="3" max="3" width="21.7109375" customWidth="1"/>
    <col min="4" max="4" width="25.5703125" customWidth="1"/>
    <col min="5" max="5" width="22.42578125" customWidth="1"/>
    <col min="6" max="6" width="37.85546875" customWidth="1"/>
    <col min="7" max="7" width="31.85546875" customWidth="1"/>
    <col min="8" max="8" width="37.7109375" customWidth="1"/>
    <col min="9" max="9" width="30.140625" customWidth="1"/>
    <col min="10" max="10" width="29.7109375" customWidth="1"/>
  </cols>
  <sheetData>
    <row r="1" spans="1:11" ht="15.75">
      <c r="A1" s="839"/>
      <c r="B1" s="363"/>
      <c r="C1" s="363"/>
      <c r="D1" s="839"/>
      <c r="E1" s="840"/>
      <c r="F1" s="839"/>
      <c r="G1" s="841"/>
      <c r="H1" s="839"/>
      <c r="I1" s="841"/>
      <c r="J1" s="363"/>
      <c r="K1" s="839"/>
    </row>
    <row r="2" spans="1:11" ht="15.75">
      <c r="A2" s="839"/>
      <c r="B2" s="363"/>
      <c r="C2" s="363"/>
      <c r="D2" s="839"/>
      <c r="E2" s="842"/>
      <c r="F2" s="839"/>
      <c r="G2" s="841"/>
      <c r="H2" s="839"/>
      <c r="I2" s="841"/>
      <c r="J2" s="363"/>
      <c r="K2" s="839"/>
    </row>
    <row r="3" spans="1:11" ht="15.75">
      <c r="A3" s="839"/>
      <c r="B3" s="363"/>
      <c r="C3" s="363"/>
      <c r="D3" s="839"/>
      <c r="E3" s="843"/>
      <c r="F3" s="839"/>
      <c r="G3" s="841"/>
      <c r="H3" s="839"/>
      <c r="I3" s="841"/>
      <c r="J3" s="363"/>
      <c r="K3" s="839"/>
    </row>
    <row r="4" spans="1:11" ht="15.75">
      <c r="A4" s="839"/>
      <c r="B4" s="363"/>
      <c r="C4" s="363"/>
      <c r="D4" s="839"/>
      <c r="E4" s="843"/>
      <c r="F4" s="839"/>
      <c r="G4" s="841"/>
      <c r="H4" s="839"/>
      <c r="I4" s="841"/>
      <c r="J4" s="363"/>
      <c r="K4" s="839"/>
    </row>
    <row r="5" spans="1:11" ht="15.75">
      <c r="A5" s="839"/>
      <c r="B5" s="363"/>
      <c r="C5" s="363"/>
      <c r="D5" s="839"/>
      <c r="E5" s="844"/>
      <c r="F5" s="839"/>
      <c r="G5" s="841"/>
      <c r="H5" s="839"/>
      <c r="I5" s="841"/>
      <c r="J5" s="363"/>
      <c r="K5" s="839"/>
    </row>
    <row r="6" spans="1:11" ht="15.75">
      <c r="A6" s="839"/>
      <c r="B6" s="363"/>
      <c r="C6" s="363"/>
      <c r="D6" s="839"/>
      <c r="E6" s="840"/>
      <c r="F6" s="839"/>
      <c r="G6" s="841"/>
      <c r="H6" s="839"/>
      <c r="I6" s="841"/>
      <c r="J6" s="363"/>
      <c r="K6" s="839"/>
    </row>
    <row r="7" spans="1:11" ht="15.75">
      <c r="A7" s="845" t="s">
        <v>0</v>
      </c>
      <c r="B7" s="846"/>
      <c r="C7" s="846"/>
      <c r="D7" s="847"/>
      <c r="E7" s="848"/>
      <c r="F7" s="847"/>
      <c r="G7" s="849"/>
      <c r="H7" s="847"/>
      <c r="I7" s="849"/>
      <c r="J7" s="850"/>
      <c r="K7" s="839"/>
    </row>
    <row r="8" spans="1:11" ht="15.75">
      <c r="A8" s="851" t="s">
        <v>1</v>
      </c>
      <c r="B8" s="852"/>
      <c r="C8" s="852"/>
      <c r="D8" s="853" t="s">
        <v>2</v>
      </c>
      <c r="E8" s="854"/>
      <c r="F8" s="853"/>
      <c r="G8" s="855"/>
      <c r="H8" s="853"/>
      <c r="I8" s="855"/>
      <c r="J8" s="856"/>
      <c r="K8" s="839"/>
    </row>
    <row r="9" spans="1:11" ht="15.75">
      <c r="A9" s="851" t="s">
        <v>3</v>
      </c>
      <c r="B9" s="852"/>
      <c r="C9" s="852"/>
      <c r="D9" s="853" t="s">
        <v>4</v>
      </c>
      <c r="E9" s="854"/>
      <c r="F9" s="853"/>
      <c r="G9" s="855"/>
      <c r="H9" s="853"/>
      <c r="I9" s="855"/>
      <c r="J9" s="856"/>
      <c r="K9" s="839"/>
    </row>
    <row r="10" spans="1:11" ht="15.75">
      <c r="A10" s="851" t="s">
        <v>87</v>
      </c>
      <c r="B10" s="852"/>
      <c r="C10" s="852"/>
      <c r="D10" s="857" t="s">
        <v>363</v>
      </c>
      <c r="E10" s="854"/>
      <c r="F10" s="853"/>
      <c r="G10" s="855"/>
      <c r="H10" s="853"/>
      <c r="I10" s="855"/>
      <c r="J10" s="856"/>
      <c r="K10" s="839"/>
    </row>
    <row r="11" spans="1:11" ht="15.75">
      <c r="A11" s="1129"/>
      <c r="B11" s="1130"/>
      <c r="C11" s="1130"/>
      <c r="D11" s="1130"/>
      <c r="E11" s="1130"/>
      <c r="F11" s="1130"/>
      <c r="G11" s="1130"/>
      <c r="H11" s="1130"/>
      <c r="I11" s="1130"/>
      <c r="J11" s="858"/>
      <c r="K11" s="839"/>
    </row>
    <row r="12" spans="1:11" ht="48.75">
      <c r="A12" s="1100" t="s">
        <v>7</v>
      </c>
      <c r="B12" s="1100"/>
      <c r="C12" s="313"/>
      <c r="D12" s="313" t="s">
        <v>8</v>
      </c>
      <c r="E12" s="1101" t="s">
        <v>9</v>
      </c>
      <c r="F12" s="1102"/>
      <c r="G12" s="315" t="s">
        <v>10</v>
      </c>
      <c r="H12" s="312" t="s">
        <v>11</v>
      </c>
      <c r="I12" s="315" t="s">
        <v>89</v>
      </c>
      <c r="J12" s="312" t="s">
        <v>90</v>
      </c>
      <c r="K12" s="839"/>
    </row>
    <row r="13" spans="1:11" ht="15.75">
      <c r="A13" s="859"/>
      <c r="B13" s="860"/>
      <c r="C13" s="860"/>
      <c r="D13" s="861"/>
      <c r="E13" s="862"/>
      <c r="F13" s="269"/>
      <c r="G13" s="863"/>
      <c r="H13" s="864"/>
      <c r="I13" s="865"/>
      <c r="J13" s="866"/>
      <c r="K13" s="839"/>
    </row>
    <row r="14" spans="1:11" ht="15.75">
      <c r="A14" s="611" t="s">
        <v>13</v>
      </c>
      <c r="B14" s="612"/>
      <c r="C14" s="612"/>
      <c r="D14" s="612"/>
      <c r="E14" s="867"/>
      <c r="F14" s="321"/>
      <c r="G14" s="322"/>
      <c r="H14" s="328"/>
      <c r="I14" s="328"/>
      <c r="J14" s="868"/>
      <c r="K14" s="839"/>
    </row>
    <row r="15" spans="1:11" ht="15.75">
      <c r="A15" s="869"/>
      <c r="B15" s="330" t="s">
        <v>14</v>
      </c>
      <c r="C15" s="142"/>
      <c r="D15" s="143" t="s">
        <v>364</v>
      </c>
      <c r="E15" s="870"/>
      <c r="F15" s="334"/>
      <c r="G15" s="335"/>
      <c r="H15" s="336"/>
      <c r="I15" s="337"/>
      <c r="J15" s="616"/>
      <c r="K15" s="853"/>
    </row>
    <row r="16" spans="1:11" ht="15.75">
      <c r="A16" s="869"/>
      <c r="B16" s="263" t="s">
        <v>16</v>
      </c>
      <c r="C16" s="871"/>
      <c r="D16" s="872" t="s">
        <v>365</v>
      </c>
      <c r="E16" s="873"/>
      <c r="F16" s="874"/>
      <c r="G16" s="875"/>
      <c r="H16" s="876"/>
      <c r="I16" s="649"/>
      <c r="J16" s="650"/>
      <c r="K16" s="853"/>
    </row>
    <row r="17" spans="1:11" ht="32.25">
      <c r="A17" s="874"/>
      <c r="B17" s="877"/>
      <c r="C17" s="878" t="s">
        <v>366</v>
      </c>
      <c r="D17" s="879" t="s">
        <v>367</v>
      </c>
      <c r="E17" s="880">
        <v>1</v>
      </c>
      <c r="F17" s="259" t="s">
        <v>368</v>
      </c>
      <c r="G17" s="881">
        <v>250000</v>
      </c>
      <c r="H17" s="882">
        <f>E17*G17</f>
        <v>250000</v>
      </c>
      <c r="I17" s="356"/>
      <c r="J17" s="680"/>
      <c r="K17" s="839"/>
    </row>
    <row r="18" spans="1:11" ht="32.25">
      <c r="A18" s="874"/>
      <c r="B18" s="877"/>
      <c r="C18" s="878" t="s">
        <v>369</v>
      </c>
      <c r="D18" s="879" t="s">
        <v>370</v>
      </c>
      <c r="E18" s="883">
        <v>30</v>
      </c>
      <c r="F18" s="259" t="s">
        <v>371</v>
      </c>
      <c r="G18" s="881">
        <v>2500</v>
      </c>
      <c r="H18" s="882">
        <f t="shared" ref="H18:H31" si="0">E18*G18</f>
        <v>75000</v>
      </c>
      <c r="I18" s="356"/>
      <c r="J18" s="680"/>
      <c r="K18" s="839"/>
    </row>
    <row r="19" spans="1:11" ht="96.75">
      <c r="A19" s="874"/>
      <c r="B19" s="877"/>
      <c r="C19" s="878" t="s">
        <v>372</v>
      </c>
      <c r="D19" s="879" t="s">
        <v>373</v>
      </c>
      <c r="E19" s="880">
        <v>80</v>
      </c>
      <c r="F19" s="259" t="s">
        <v>371</v>
      </c>
      <c r="G19" s="881">
        <v>220000</v>
      </c>
      <c r="H19" s="882">
        <f t="shared" si="0"/>
        <v>17600000</v>
      </c>
      <c r="I19" s="356"/>
      <c r="J19" s="680"/>
      <c r="K19" s="884"/>
    </row>
    <row r="20" spans="1:11" ht="81">
      <c r="A20" s="874"/>
      <c r="B20" s="877"/>
      <c r="C20" s="878" t="s">
        <v>374</v>
      </c>
      <c r="D20" s="879" t="s">
        <v>375</v>
      </c>
      <c r="E20" s="880">
        <v>10</v>
      </c>
      <c r="F20" s="259" t="s">
        <v>371</v>
      </c>
      <c r="G20" s="881">
        <v>40000</v>
      </c>
      <c r="H20" s="882">
        <f t="shared" si="0"/>
        <v>400000</v>
      </c>
      <c r="I20" s="356"/>
      <c r="J20" s="680"/>
      <c r="K20" s="839"/>
    </row>
    <row r="21" spans="1:11" ht="81">
      <c r="A21" s="874"/>
      <c r="B21" s="877"/>
      <c r="C21" s="878" t="s">
        <v>376</v>
      </c>
      <c r="D21" s="879" t="s">
        <v>377</v>
      </c>
      <c r="E21" s="880">
        <v>50</v>
      </c>
      <c r="F21" s="259" t="s">
        <v>378</v>
      </c>
      <c r="G21" s="881">
        <v>7500</v>
      </c>
      <c r="H21" s="882">
        <f t="shared" si="0"/>
        <v>375000</v>
      </c>
      <c r="I21" s="356"/>
      <c r="J21" s="680"/>
      <c r="K21" s="839"/>
    </row>
    <row r="22" spans="1:11" ht="81">
      <c r="A22" s="874"/>
      <c r="B22" s="877"/>
      <c r="C22" s="878" t="s">
        <v>379</v>
      </c>
      <c r="D22" s="879" t="s">
        <v>380</v>
      </c>
      <c r="E22" s="880">
        <v>10</v>
      </c>
      <c r="F22" s="259" t="s">
        <v>378</v>
      </c>
      <c r="G22" s="881">
        <v>12000</v>
      </c>
      <c r="H22" s="882">
        <f t="shared" si="0"/>
        <v>120000</v>
      </c>
      <c r="I22" s="356"/>
      <c r="J22" s="680"/>
      <c r="K22" s="839"/>
    </row>
    <row r="23" spans="1:11" ht="113.25">
      <c r="A23" s="874"/>
      <c r="B23" s="877"/>
      <c r="C23" s="878" t="s">
        <v>381</v>
      </c>
      <c r="D23" s="879" t="s">
        <v>382</v>
      </c>
      <c r="E23" s="880">
        <v>100</v>
      </c>
      <c r="F23" s="259" t="s">
        <v>378</v>
      </c>
      <c r="G23" s="881">
        <v>23000</v>
      </c>
      <c r="H23" s="882">
        <f t="shared" si="0"/>
        <v>2300000</v>
      </c>
      <c r="I23" s="356"/>
      <c r="J23" s="680"/>
      <c r="K23" s="839"/>
    </row>
    <row r="24" spans="1:11" ht="64.5">
      <c r="A24" s="874"/>
      <c r="B24" s="877"/>
      <c r="C24" s="878" t="s">
        <v>383</v>
      </c>
      <c r="D24" s="879" t="s">
        <v>384</v>
      </c>
      <c r="E24" s="880">
        <v>50</v>
      </c>
      <c r="F24" s="259" t="s">
        <v>378</v>
      </c>
      <c r="G24" s="881">
        <v>25000</v>
      </c>
      <c r="H24" s="882">
        <f t="shared" si="0"/>
        <v>1250000</v>
      </c>
      <c r="I24" s="356"/>
      <c r="J24" s="680"/>
      <c r="K24" s="839"/>
    </row>
    <row r="25" spans="1:11" ht="32.25">
      <c r="A25" s="874"/>
      <c r="B25" s="877"/>
      <c r="C25" s="878" t="s">
        <v>385</v>
      </c>
      <c r="D25" s="885" t="s">
        <v>386</v>
      </c>
      <c r="E25" s="880">
        <v>10</v>
      </c>
      <c r="F25" s="259" t="s">
        <v>387</v>
      </c>
      <c r="G25" s="881">
        <v>25000</v>
      </c>
      <c r="H25" s="882">
        <f t="shared" si="0"/>
        <v>250000</v>
      </c>
      <c r="I25" s="356"/>
      <c r="J25" s="680"/>
      <c r="K25" s="839"/>
    </row>
    <row r="26" spans="1:11" ht="32.25">
      <c r="A26" s="874"/>
      <c r="B26" s="877"/>
      <c r="C26" s="878" t="s">
        <v>388</v>
      </c>
      <c r="D26" s="885" t="s">
        <v>389</v>
      </c>
      <c r="E26" s="880">
        <v>10</v>
      </c>
      <c r="F26" s="259" t="s">
        <v>387</v>
      </c>
      <c r="G26" s="881">
        <v>25000</v>
      </c>
      <c r="H26" s="882">
        <f t="shared" si="0"/>
        <v>250000</v>
      </c>
      <c r="I26" s="356"/>
      <c r="J26" s="680"/>
      <c r="K26" s="839"/>
    </row>
    <row r="27" spans="1:11" ht="32.25">
      <c r="A27" s="874"/>
      <c r="B27" s="877"/>
      <c r="C27" s="878" t="s">
        <v>390</v>
      </c>
      <c r="D27" s="885" t="s">
        <v>391</v>
      </c>
      <c r="E27" s="880">
        <v>10</v>
      </c>
      <c r="F27" s="259" t="s">
        <v>387</v>
      </c>
      <c r="G27" s="881">
        <v>25000</v>
      </c>
      <c r="H27" s="882">
        <f t="shared" si="0"/>
        <v>250000</v>
      </c>
      <c r="I27" s="356"/>
      <c r="J27" s="680"/>
      <c r="K27" s="839"/>
    </row>
    <row r="28" spans="1:11" ht="48.75">
      <c r="A28" s="874"/>
      <c r="B28" s="877"/>
      <c r="C28" s="878" t="s">
        <v>392</v>
      </c>
      <c r="D28" s="885" t="s">
        <v>393</v>
      </c>
      <c r="E28" s="886">
        <v>15</v>
      </c>
      <c r="F28" s="887" t="s">
        <v>394</v>
      </c>
      <c r="G28" s="655">
        <v>12000</v>
      </c>
      <c r="H28" s="882">
        <f t="shared" si="0"/>
        <v>180000</v>
      </c>
      <c r="I28" s="356"/>
      <c r="J28" s="680"/>
      <c r="K28" s="839"/>
    </row>
    <row r="29" spans="1:11" ht="64.5">
      <c r="A29" s="874"/>
      <c r="B29" s="877"/>
      <c r="C29" s="878" t="s">
        <v>395</v>
      </c>
      <c r="D29" s="885" t="s">
        <v>396</v>
      </c>
      <c r="E29" s="886">
        <v>100</v>
      </c>
      <c r="F29" s="887" t="s">
        <v>397</v>
      </c>
      <c r="G29" s="655">
        <v>1500</v>
      </c>
      <c r="H29" s="882">
        <f t="shared" si="0"/>
        <v>150000</v>
      </c>
      <c r="I29" s="356"/>
      <c r="J29" s="680"/>
      <c r="K29" s="839"/>
    </row>
    <row r="30" spans="1:11" ht="64.5">
      <c r="A30" s="874"/>
      <c r="B30" s="877"/>
      <c r="C30" s="878" t="s">
        <v>398</v>
      </c>
      <c r="D30" s="885" t="s">
        <v>399</v>
      </c>
      <c r="E30" s="886">
        <v>100</v>
      </c>
      <c r="F30" s="887" t="s">
        <v>397</v>
      </c>
      <c r="G30" s="655">
        <v>1500</v>
      </c>
      <c r="H30" s="882">
        <f t="shared" si="0"/>
        <v>150000</v>
      </c>
      <c r="I30" s="356"/>
      <c r="J30" s="680"/>
      <c r="K30" s="839"/>
    </row>
    <row r="31" spans="1:11" ht="15.75">
      <c r="A31" s="874"/>
      <c r="B31" s="877"/>
      <c r="C31" s="878" t="s">
        <v>400</v>
      </c>
      <c r="D31" s="271" t="s">
        <v>401</v>
      </c>
      <c r="E31" s="883">
        <v>1</v>
      </c>
      <c r="F31" s="259" t="s">
        <v>368</v>
      </c>
      <c r="G31" s="260">
        <v>250000</v>
      </c>
      <c r="H31" s="882">
        <f t="shared" si="0"/>
        <v>250000</v>
      </c>
      <c r="I31" s="356"/>
      <c r="J31" s="680"/>
      <c r="K31" s="839"/>
    </row>
    <row r="32" spans="1:11" ht="15.75">
      <c r="A32" s="874"/>
      <c r="B32" s="263"/>
      <c r="C32" s="871"/>
      <c r="D32" s="872"/>
      <c r="E32" s="873"/>
      <c r="F32" s="874"/>
      <c r="G32" s="875"/>
      <c r="H32" s="876"/>
      <c r="I32" s="649"/>
      <c r="J32" s="650"/>
      <c r="K32" s="839"/>
    </row>
    <row r="33" spans="1:11" ht="15.75">
      <c r="A33" s="869"/>
      <c r="B33" s="263" t="s">
        <v>19</v>
      </c>
      <c r="C33" s="871"/>
      <c r="D33" s="872" t="s">
        <v>402</v>
      </c>
      <c r="E33" s="873"/>
      <c r="F33" s="874"/>
      <c r="G33" s="875"/>
      <c r="H33" s="876"/>
      <c r="I33" s="649"/>
      <c r="J33" s="650"/>
      <c r="K33" s="853"/>
    </row>
    <row r="34" spans="1:11" ht="64.5">
      <c r="A34" s="874"/>
      <c r="B34" s="888"/>
      <c r="C34" s="263" t="s">
        <v>403</v>
      </c>
      <c r="D34" s="885" t="s">
        <v>404</v>
      </c>
      <c r="E34" s="886">
        <v>25</v>
      </c>
      <c r="F34" s="887" t="s">
        <v>371</v>
      </c>
      <c r="G34" s="655">
        <v>25000</v>
      </c>
      <c r="H34" s="882">
        <f>E34*G34</f>
        <v>625000</v>
      </c>
      <c r="I34" s="356"/>
      <c r="J34" s="680"/>
      <c r="K34" s="839"/>
    </row>
    <row r="35" spans="1:11" ht="96.75">
      <c r="A35" s="874"/>
      <c r="B35" s="888"/>
      <c r="C35" s="263" t="s">
        <v>405</v>
      </c>
      <c r="D35" s="885" t="s">
        <v>406</v>
      </c>
      <c r="E35" s="886">
        <v>30</v>
      </c>
      <c r="F35" s="887" t="s">
        <v>371</v>
      </c>
      <c r="G35" s="655">
        <v>84000</v>
      </c>
      <c r="H35" s="882">
        <f t="shared" ref="H35:H55" si="1">E35*G35</f>
        <v>2520000</v>
      </c>
      <c r="I35" s="356"/>
      <c r="J35" s="680"/>
      <c r="K35" s="839"/>
    </row>
    <row r="36" spans="1:11" ht="113.25">
      <c r="A36" s="874"/>
      <c r="B36" s="888"/>
      <c r="C36" s="263" t="s">
        <v>407</v>
      </c>
      <c r="D36" s="885" t="s">
        <v>408</v>
      </c>
      <c r="E36" s="886">
        <v>40</v>
      </c>
      <c r="F36" s="887" t="s">
        <v>371</v>
      </c>
      <c r="G36" s="655">
        <v>80000</v>
      </c>
      <c r="H36" s="882">
        <f t="shared" si="1"/>
        <v>3200000</v>
      </c>
      <c r="I36" s="356"/>
      <c r="J36" s="680"/>
      <c r="K36" s="839"/>
    </row>
    <row r="37" spans="1:11" ht="16.5">
      <c r="A37" s="874"/>
      <c r="B37" s="888"/>
      <c r="C37" s="263" t="s">
        <v>409</v>
      </c>
      <c r="D37" s="885" t="s">
        <v>410</v>
      </c>
      <c r="E37" s="886">
        <v>10</v>
      </c>
      <c r="F37" s="887" t="s">
        <v>371</v>
      </c>
      <c r="G37" s="655">
        <v>25000</v>
      </c>
      <c r="H37" s="882">
        <f t="shared" si="1"/>
        <v>250000</v>
      </c>
      <c r="I37" s="356"/>
      <c r="J37" s="680"/>
      <c r="K37" s="839"/>
    </row>
    <row r="38" spans="1:11" ht="32.25">
      <c r="A38" s="874"/>
      <c r="B38" s="888"/>
      <c r="C38" s="263" t="s">
        <v>411</v>
      </c>
      <c r="D38" s="885" t="s">
        <v>412</v>
      </c>
      <c r="E38" s="886">
        <v>5</v>
      </c>
      <c r="F38" s="887" t="s">
        <v>71</v>
      </c>
      <c r="G38" s="655">
        <v>15000</v>
      </c>
      <c r="H38" s="882">
        <f t="shared" si="1"/>
        <v>75000</v>
      </c>
      <c r="I38" s="356"/>
      <c r="J38" s="680"/>
      <c r="K38" s="839"/>
    </row>
    <row r="39" spans="1:11" ht="32.25">
      <c r="A39" s="874"/>
      <c r="B39" s="888"/>
      <c r="C39" s="263" t="s">
        <v>413</v>
      </c>
      <c r="D39" s="885" t="s">
        <v>414</v>
      </c>
      <c r="E39" s="886">
        <v>3</v>
      </c>
      <c r="F39" s="887" t="s">
        <v>71</v>
      </c>
      <c r="G39" s="655">
        <v>25000</v>
      </c>
      <c r="H39" s="882">
        <f t="shared" si="1"/>
        <v>75000</v>
      </c>
      <c r="I39" s="356"/>
      <c r="J39" s="680"/>
      <c r="K39" s="839"/>
    </row>
    <row r="40" spans="1:11" ht="48.75">
      <c r="A40" s="874"/>
      <c r="B40" s="888"/>
      <c r="C40" s="263" t="s">
        <v>415</v>
      </c>
      <c r="D40" s="885" t="s">
        <v>416</v>
      </c>
      <c r="E40" s="886">
        <v>40</v>
      </c>
      <c r="F40" s="887" t="s">
        <v>71</v>
      </c>
      <c r="G40" s="655">
        <v>28000</v>
      </c>
      <c r="H40" s="882">
        <f t="shared" si="1"/>
        <v>1120000</v>
      </c>
      <c r="I40" s="356"/>
      <c r="J40" s="680"/>
      <c r="K40" s="839"/>
    </row>
    <row r="41" spans="1:11" ht="32.25">
      <c r="A41" s="874"/>
      <c r="B41" s="888"/>
      <c r="C41" s="263" t="s">
        <v>417</v>
      </c>
      <c r="D41" s="885" t="s">
        <v>418</v>
      </c>
      <c r="E41" s="886">
        <v>25</v>
      </c>
      <c r="F41" s="887" t="s">
        <v>71</v>
      </c>
      <c r="G41" s="655">
        <v>27500</v>
      </c>
      <c r="H41" s="882">
        <f t="shared" si="1"/>
        <v>687500</v>
      </c>
      <c r="I41" s="356"/>
      <c r="J41" s="680"/>
      <c r="K41" s="839"/>
    </row>
    <row r="42" spans="1:11" ht="32.25">
      <c r="A42" s="874"/>
      <c r="B42" s="888"/>
      <c r="C42" s="263" t="s">
        <v>419</v>
      </c>
      <c r="D42" s="885" t="s">
        <v>420</v>
      </c>
      <c r="E42" s="883">
        <v>10</v>
      </c>
      <c r="F42" s="887" t="s">
        <v>71</v>
      </c>
      <c r="G42" s="655">
        <v>45000</v>
      </c>
      <c r="H42" s="882">
        <f t="shared" si="1"/>
        <v>450000</v>
      </c>
      <c r="I42" s="356"/>
      <c r="J42" s="680"/>
      <c r="K42" s="839"/>
    </row>
    <row r="43" spans="1:11" ht="16.5">
      <c r="A43" s="874"/>
      <c r="B43" s="888"/>
      <c r="C43" s="263" t="s">
        <v>421</v>
      </c>
      <c r="D43" s="885" t="s">
        <v>422</v>
      </c>
      <c r="E43" s="883">
        <v>10</v>
      </c>
      <c r="F43" s="887" t="s">
        <v>71</v>
      </c>
      <c r="G43" s="655">
        <v>25000</v>
      </c>
      <c r="H43" s="882">
        <f t="shared" si="1"/>
        <v>250000</v>
      </c>
      <c r="I43" s="356"/>
      <c r="J43" s="680"/>
      <c r="K43" s="839"/>
    </row>
    <row r="44" spans="1:11" ht="32.25">
      <c r="A44" s="874"/>
      <c r="B44" s="888"/>
      <c r="C44" s="263" t="s">
        <v>423</v>
      </c>
      <c r="D44" s="885" t="s">
        <v>424</v>
      </c>
      <c r="E44" s="883">
        <v>100</v>
      </c>
      <c r="F44" s="887" t="s">
        <v>71</v>
      </c>
      <c r="G44" s="260">
        <v>15000</v>
      </c>
      <c r="H44" s="882">
        <f t="shared" si="1"/>
        <v>1500000</v>
      </c>
      <c r="I44" s="356"/>
      <c r="J44" s="680"/>
      <c r="K44" s="839"/>
    </row>
    <row r="45" spans="1:11" ht="32.25">
      <c r="A45" s="874"/>
      <c r="B45" s="888"/>
      <c r="C45" s="263" t="s">
        <v>425</v>
      </c>
      <c r="D45" s="885" t="s">
        <v>426</v>
      </c>
      <c r="E45" s="883">
        <v>100</v>
      </c>
      <c r="F45" s="887" t="s">
        <v>71</v>
      </c>
      <c r="G45" s="260">
        <v>7500</v>
      </c>
      <c r="H45" s="882">
        <f t="shared" si="1"/>
        <v>750000</v>
      </c>
      <c r="I45" s="356"/>
      <c r="J45" s="680"/>
      <c r="K45" s="839"/>
    </row>
    <row r="46" spans="1:11" ht="64.5">
      <c r="A46" s="874"/>
      <c r="B46" s="888"/>
      <c r="C46" s="263" t="s">
        <v>427</v>
      </c>
      <c r="D46" s="885" t="s">
        <v>428</v>
      </c>
      <c r="E46" s="886">
        <v>20</v>
      </c>
      <c r="F46" s="887" t="s">
        <v>71</v>
      </c>
      <c r="G46" s="655">
        <v>12000</v>
      </c>
      <c r="H46" s="882">
        <f t="shared" si="1"/>
        <v>240000</v>
      </c>
      <c r="I46" s="356"/>
      <c r="J46" s="680"/>
      <c r="K46" s="839"/>
    </row>
    <row r="47" spans="1:11" ht="32.25">
      <c r="A47" s="874"/>
      <c r="B47" s="888"/>
      <c r="C47" s="263" t="s">
        <v>429</v>
      </c>
      <c r="D47" s="885" t="s">
        <v>430</v>
      </c>
      <c r="E47" s="886">
        <v>10</v>
      </c>
      <c r="F47" s="887" t="s">
        <v>71</v>
      </c>
      <c r="G47" s="655">
        <v>25000</v>
      </c>
      <c r="H47" s="882">
        <f t="shared" si="1"/>
        <v>250000</v>
      </c>
      <c r="I47" s="356"/>
      <c r="J47" s="680"/>
      <c r="K47" s="839"/>
    </row>
    <row r="48" spans="1:11" ht="32.25">
      <c r="A48" s="874"/>
      <c r="B48" s="888"/>
      <c r="C48" s="263" t="s">
        <v>431</v>
      </c>
      <c r="D48" s="885" t="s">
        <v>432</v>
      </c>
      <c r="E48" s="886">
        <v>10</v>
      </c>
      <c r="F48" s="887" t="s">
        <v>71</v>
      </c>
      <c r="G48" s="655">
        <v>35000</v>
      </c>
      <c r="H48" s="882">
        <f t="shared" si="1"/>
        <v>350000</v>
      </c>
      <c r="I48" s="356"/>
      <c r="J48" s="680"/>
      <c r="K48" s="839"/>
    </row>
    <row r="49" spans="1:11" ht="48.75">
      <c r="A49" s="874"/>
      <c r="B49" s="888"/>
      <c r="C49" s="263" t="s">
        <v>433</v>
      </c>
      <c r="D49" s="885" t="s">
        <v>434</v>
      </c>
      <c r="E49" s="886">
        <v>10</v>
      </c>
      <c r="F49" s="887" t="s">
        <v>71</v>
      </c>
      <c r="G49" s="655">
        <v>12000</v>
      </c>
      <c r="H49" s="882">
        <f t="shared" si="1"/>
        <v>120000</v>
      </c>
      <c r="I49" s="356"/>
      <c r="J49" s="680"/>
      <c r="K49" s="839"/>
    </row>
    <row r="50" spans="1:11" ht="48.75">
      <c r="A50" s="874"/>
      <c r="B50" s="888"/>
      <c r="C50" s="263" t="s">
        <v>435</v>
      </c>
      <c r="D50" s="885" t="s">
        <v>436</v>
      </c>
      <c r="E50" s="886">
        <v>40</v>
      </c>
      <c r="F50" s="887" t="s">
        <v>71</v>
      </c>
      <c r="G50" s="655">
        <v>15000</v>
      </c>
      <c r="H50" s="882">
        <f t="shared" si="1"/>
        <v>600000</v>
      </c>
      <c r="I50" s="356"/>
      <c r="J50" s="680"/>
      <c r="K50" s="839"/>
    </row>
    <row r="51" spans="1:11" ht="48.75">
      <c r="A51" s="874"/>
      <c r="B51" s="888"/>
      <c r="C51" s="263" t="s">
        <v>437</v>
      </c>
      <c r="D51" s="885" t="s">
        <v>438</v>
      </c>
      <c r="E51" s="886">
        <v>10</v>
      </c>
      <c r="F51" s="887" t="s">
        <v>71</v>
      </c>
      <c r="G51" s="655">
        <v>20000</v>
      </c>
      <c r="H51" s="882">
        <f t="shared" si="1"/>
        <v>200000</v>
      </c>
      <c r="I51" s="356"/>
      <c r="J51" s="680"/>
      <c r="K51" s="839"/>
    </row>
    <row r="52" spans="1:11" ht="48.75">
      <c r="A52" s="874"/>
      <c r="B52" s="888"/>
      <c r="C52" s="263" t="s">
        <v>439</v>
      </c>
      <c r="D52" s="885" t="s">
        <v>440</v>
      </c>
      <c r="E52" s="883">
        <v>10</v>
      </c>
      <c r="F52" s="259" t="s">
        <v>71</v>
      </c>
      <c r="G52" s="260">
        <v>18000</v>
      </c>
      <c r="H52" s="882">
        <f t="shared" si="1"/>
        <v>180000</v>
      </c>
      <c r="I52" s="356"/>
      <c r="J52" s="680"/>
      <c r="K52" s="839"/>
    </row>
    <row r="53" spans="1:11" ht="16.5">
      <c r="A53" s="874"/>
      <c r="B53" s="888"/>
      <c r="C53" s="263" t="s">
        <v>441</v>
      </c>
      <c r="D53" s="885" t="s">
        <v>442</v>
      </c>
      <c r="E53" s="883">
        <v>10</v>
      </c>
      <c r="F53" s="259" t="s">
        <v>71</v>
      </c>
      <c r="G53" s="260">
        <v>20000</v>
      </c>
      <c r="H53" s="882">
        <f t="shared" si="1"/>
        <v>200000</v>
      </c>
      <c r="I53" s="356"/>
      <c r="J53" s="680"/>
      <c r="K53" s="839"/>
    </row>
    <row r="54" spans="1:11" ht="16.5">
      <c r="A54" s="874"/>
      <c r="B54" s="888"/>
      <c r="C54" s="263" t="s">
        <v>443</v>
      </c>
      <c r="D54" s="885" t="s">
        <v>444</v>
      </c>
      <c r="E54" s="883">
        <v>10</v>
      </c>
      <c r="F54" s="259" t="s">
        <v>71</v>
      </c>
      <c r="G54" s="260">
        <v>20000</v>
      </c>
      <c r="H54" s="882">
        <f t="shared" si="1"/>
        <v>200000</v>
      </c>
      <c r="I54" s="356"/>
      <c r="J54" s="680"/>
      <c r="K54" s="839"/>
    </row>
    <row r="55" spans="1:11" ht="15.75">
      <c r="A55" s="869"/>
      <c r="B55" s="888"/>
      <c r="C55" s="263" t="s">
        <v>445</v>
      </c>
      <c r="D55" s="271" t="s">
        <v>446</v>
      </c>
      <c r="E55" s="883">
        <v>1</v>
      </c>
      <c r="F55" s="259" t="s">
        <v>447</v>
      </c>
      <c r="G55" s="260">
        <v>70000</v>
      </c>
      <c r="H55" s="882">
        <f t="shared" si="1"/>
        <v>70000</v>
      </c>
      <c r="I55" s="356"/>
      <c r="J55" s="680"/>
      <c r="K55" s="839"/>
    </row>
    <row r="56" spans="1:11" ht="16.5">
      <c r="A56" s="874"/>
      <c r="B56" s="888"/>
      <c r="C56" s="263" t="s">
        <v>448</v>
      </c>
      <c r="D56" s="889" t="s">
        <v>449</v>
      </c>
      <c r="E56" s="883">
        <v>2</v>
      </c>
      <c r="F56" s="259" t="s">
        <v>71</v>
      </c>
      <c r="G56" s="890">
        <v>20000</v>
      </c>
      <c r="H56" s="882">
        <f>E56*G56</f>
        <v>40000</v>
      </c>
      <c r="I56" s="356"/>
      <c r="J56" s="881"/>
      <c r="K56" s="839"/>
    </row>
    <row r="57" spans="1:11" ht="15.75">
      <c r="A57" s="869"/>
      <c r="B57" s="330" t="s">
        <v>450</v>
      </c>
      <c r="C57" s="142"/>
      <c r="D57" s="143" t="s">
        <v>451</v>
      </c>
      <c r="E57" s="870"/>
      <c r="F57" s="334"/>
      <c r="G57" s="335"/>
      <c r="H57" s="336"/>
      <c r="I57" s="337"/>
      <c r="J57" s="616"/>
      <c r="K57" s="853"/>
    </row>
    <row r="58" spans="1:11" ht="64.5">
      <c r="A58" s="874"/>
      <c r="B58" s="263" t="s">
        <v>24</v>
      </c>
      <c r="C58" s="263" t="s">
        <v>452</v>
      </c>
      <c r="D58" s="879" t="s">
        <v>453</v>
      </c>
      <c r="E58" s="880">
        <v>180</v>
      </c>
      <c r="F58" s="891" t="s">
        <v>454</v>
      </c>
      <c r="G58" s="881">
        <f>145000/2</f>
        <v>72500</v>
      </c>
      <c r="H58" s="882">
        <f>E58*G58</f>
        <v>13050000</v>
      </c>
      <c r="I58" s="356"/>
      <c r="J58" s="866"/>
      <c r="K58" s="839"/>
    </row>
    <row r="59" spans="1:11" ht="32.25">
      <c r="A59" s="874"/>
      <c r="B59" s="892" t="s">
        <v>173</v>
      </c>
      <c r="C59" s="263" t="s">
        <v>455</v>
      </c>
      <c r="D59" s="879" t="s">
        <v>456</v>
      </c>
      <c r="E59" s="880">
        <v>4672</v>
      </c>
      <c r="F59" s="891" t="s">
        <v>457</v>
      </c>
      <c r="G59" s="881">
        <f>15000/2</f>
        <v>7500</v>
      </c>
      <c r="H59" s="882">
        <f>E59*G59</f>
        <v>35040000</v>
      </c>
      <c r="I59" s="356"/>
      <c r="J59" s="680"/>
      <c r="K59" s="841"/>
    </row>
    <row r="60" spans="1:11" ht="32.25">
      <c r="A60" s="874"/>
      <c r="B60" s="892" t="s">
        <v>175</v>
      </c>
      <c r="C60" s="871"/>
      <c r="D60" s="879" t="s">
        <v>458</v>
      </c>
      <c r="E60" s="880">
        <v>5</v>
      </c>
      <c r="F60" s="891" t="s">
        <v>459</v>
      </c>
      <c r="G60" s="881">
        <v>1000000</v>
      </c>
      <c r="H60" s="882">
        <f>E60*G60</f>
        <v>5000000</v>
      </c>
      <c r="I60" s="356"/>
      <c r="J60" s="680"/>
      <c r="K60" s="841"/>
    </row>
    <row r="61" spans="1:11" ht="15.75">
      <c r="A61" s="874"/>
      <c r="B61" s="892"/>
      <c r="C61" s="871"/>
      <c r="D61" s="879"/>
      <c r="E61" s="880"/>
      <c r="F61" s="891"/>
      <c r="G61" s="881"/>
      <c r="H61" s="882"/>
      <c r="I61" s="356"/>
      <c r="J61" s="680"/>
      <c r="K61" s="841"/>
    </row>
    <row r="62" spans="1:11" ht="15.75">
      <c r="A62" s="874"/>
      <c r="B62" s="892"/>
      <c r="C62" s="871"/>
      <c r="D62" s="879"/>
      <c r="E62" s="880"/>
      <c r="F62" s="891"/>
      <c r="G62" s="881"/>
      <c r="H62" s="882"/>
      <c r="I62" s="356"/>
      <c r="J62" s="680"/>
      <c r="K62" s="841"/>
    </row>
    <row r="63" spans="1:11" ht="15.75">
      <c r="A63" s="874"/>
      <c r="B63" s="263"/>
      <c r="C63" s="871"/>
      <c r="D63" s="885"/>
      <c r="E63" s="893"/>
      <c r="F63" s="887"/>
      <c r="G63" s="655"/>
      <c r="H63" s="882"/>
      <c r="I63" s="356"/>
      <c r="J63" s="680"/>
      <c r="K63" s="839"/>
    </row>
    <row r="64" spans="1:11" ht="15.75">
      <c r="A64" s="869"/>
      <c r="B64" s="330" t="s">
        <v>240</v>
      </c>
      <c r="C64" s="142"/>
      <c r="D64" s="143" t="s">
        <v>460</v>
      </c>
      <c r="E64" s="870"/>
      <c r="F64" s="334"/>
      <c r="G64" s="335"/>
      <c r="H64" s="336"/>
      <c r="I64" s="337"/>
      <c r="J64" s="616"/>
      <c r="K64" s="853"/>
    </row>
    <row r="65" spans="1:11" ht="81">
      <c r="A65" s="874"/>
      <c r="B65" s="263" t="s">
        <v>178</v>
      </c>
      <c r="C65" s="263" t="s">
        <v>461</v>
      </c>
      <c r="D65" s="894" t="s">
        <v>462</v>
      </c>
      <c r="E65" s="893">
        <v>1</v>
      </c>
      <c r="F65" s="887" t="s">
        <v>463</v>
      </c>
      <c r="G65" s="655">
        <v>500000</v>
      </c>
      <c r="H65" s="882">
        <f t="shared" ref="H65:H66" si="2">E65*G65</f>
        <v>500000</v>
      </c>
      <c r="I65" s="356"/>
      <c r="J65" s="680"/>
      <c r="K65" s="839"/>
    </row>
    <row r="66" spans="1:11" ht="15.75">
      <c r="A66" s="895"/>
      <c r="B66" s="263" t="s">
        <v>33</v>
      </c>
      <c r="C66" s="871"/>
      <c r="D66" s="271" t="s">
        <v>464</v>
      </c>
      <c r="E66" s="893">
        <v>6</v>
      </c>
      <c r="F66" s="887" t="s">
        <v>83</v>
      </c>
      <c r="G66" s="260">
        <v>102000</v>
      </c>
      <c r="H66" s="882">
        <f t="shared" si="2"/>
        <v>612000</v>
      </c>
      <c r="I66" s="356"/>
      <c r="J66" s="680"/>
      <c r="K66" s="839"/>
    </row>
    <row r="67" spans="1:11" ht="15.75">
      <c r="A67" s="611" t="s">
        <v>44</v>
      </c>
      <c r="B67" s="612"/>
      <c r="C67" s="612"/>
      <c r="D67" s="612"/>
      <c r="E67" s="867"/>
      <c r="F67" s="321"/>
      <c r="G67" s="322"/>
      <c r="H67" s="328"/>
      <c r="I67" s="328"/>
      <c r="J67" s="868"/>
      <c r="K67" s="839"/>
    </row>
    <row r="68" spans="1:11" ht="15.75">
      <c r="A68" s="896"/>
      <c r="B68" s="897" t="s">
        <v>14</v>
      </c>
      <c r="C68" s="898"/>
      <c r="D68" s="899" t="s">
        <v>247</v>
      </c>
      <c r="E68" s="900"/>
      <c r="F68" s="334"/>
      <c r="G68" s="335"/>
      <c r="H68" s="901"/>
      <c r="I68" s="337"/>
      <c r="J68" s="616"/>
      <c r="K68" s="853"/>
    </row>
    <row r="69" spans="1:11" ht="15.75">
      <c r="A69" s="874"/>
      <c r="B69" s="263" t="s">
        <v>56</v>
      </c>
      <c r="C69" s="871"/>
      <c r="D69" s="271" t="s">
        <v>465</v>
      </c>
      <c r="E69" s="883">
        <v>1</v>
      </c>
      <c r="F69" s="259" t="s">
        <v>463</v>
      </c>
      <c r="G69" s="260">
        <v>10000000</v>
      </c>
      <c r="H69" s="882">
        <f t="shared" ref="H69:H71" si="3">E69*G69</f>
        <v>10000000</v>
      </c>
      <c r="I69" s="356"/>
      <c r="J69" s="680"/>
      <c r="K69" s="839"/>
    </row>
    <row r="70" spans="1:11" ht="15.75">
      <c r="A70" s="902"/>
      <c r="B70" s="263" t="s">
        <v>466</v>
      </c>
      <c r="C70" s="871"/>
      <c r="D70" s="271" t="s">
        <v>467</v>
      </c>
      <c r="E70" s="883">
        <v>1</v>
      </c>
      <c r="F70" s="259" t="s">
        <v>463</v>
      </c>
      <c r="G70" s="260">
        <v>10000000</v>
      </c>
      <c r="H70" s="882">
        <f t="shared" si="3"/>
        <v>10000000</v>
      </c>
      <c r="I70" s="356"/>
      <c r="J70" s="680"/>
      <c r="K70" s="839"/>
    </row>
    <row r="71" spans="1:11" ht="15.75">
      <c r="A71" s="902"/>
      <c r="B71" s="263" t="s">
        <v>468</v>
      </c>
      <c r="C71" s="871"/>
      <c r="D71" s="271" t="s">
        <v>469</v>
      </c>
      <c r="E71" s="883">
        <v>1</v>
      </c>
      <c r="F71" s="259" t="s">
        <v>463</v>
      </c>
      <c r="G71" s="260">
        <v>15000000</v>
      </c>
      <c r="H71" s="882">
        <f t="shared" si="3"/>
        <v>15000000</v>
      </c>
      <c r="I71" s="356"/>
      <c r="J71" s="680"/>
      <c r="K71" s="839"/>
    </row>
    <row r="72" spans="1:11" ht="15.75">
      <c r="A72" s="611" t="s">
        <v>61</v>
      </c>
      <c r="B72" s="612"/>
      <c r="C72" s="612"/>
      <c r="D72" s="612"/>
      <c r="E72" s="867"/>
      <c r="F72" s="321"/>
      <c r="G72" s="322"/>
      <c r="H72" s="328"/>
      <c r="I72" s="328">
        <f>SUM(I74:I81)</f>
        <v>0</v>
      </c>
      <c r="J72" s="868"/>
      <c r="K72" s="839"/>
    </row>
    <row r="73" spans="1:11" ht="15.75">
      <c r="A73" s="869"/>
      <c r="B73" s="330" t="s">
        <v>14</v>
      </c>
      <c r="C73" s="142"/>
      <c r="D73" s="143" t="s">
        <v>146</v>
      </c>
      <c r="E73" s="870"/>
      <c r="F73" s="334"/>
      <c r="G73" s="335"/>
      <c r="H73" s="336"/>
      <c r="I73" s="337"/>
      <c r="J73" s="616"/>
      <c r="K73" s="839"/>
    </row>
    <row r="74" spans="1:11" ht="81">
      <c r="A74" s="874"/>
      <c r="B74" s="263" t="s">
        <v>63</v>
      </c>
      <c r="C74" s="263" t="s">
        <v>470</v>
      </c>
      <c r="D74" s="889" t="s">
        <v>471</v>
      </c>
      <c r="E74" s="883">
        <v>5</v>
      </c>
      <c r="F74" s="259" t="s">
        <v>387</v>
      </c>
      <c r="G74" s="890">
        <v>250000</v>
      </c>
      <c r="H74" s="882">
        <f t="shared" ref="H74:H77" si="4">E74*G74</f>
        <v>1250000</v>
      </c>
      <c r="I74" s="356"/>
      <c r="J74" s="881"/>
      <c r="K74" s="839"/>
    </row>
    <row r="75" spans="1:11" ht="48.75">
      <c r="A75" s="874"/>
      <c r="B75" s="263" t="s">
        <v>66</v>
      </c>
      <c r="C75" s="263" t="s">
        <v>472</v>
      </c>
      <c r="D75" s="894" t="s">
        <v>473</v>
      </c>
      <c r="E75" s="883">
        <v>4</v>
      </c>
      <c r="F75" s="259" t="s">
        <v>474</v>
      </c>
      <c r="G75" s="890">
        <v>250000</v>
      </c>
      <c r="H75" s="882">
        <f t="shared" si="4"/>
        <v>1000000</v>
      </c>
      <c r="I75" s="356"/>
      <c r="J75" s="881"/>
      <c r="K75" s="839"/>
    </row>
    <row r="76" spans="1:11" ht="96.75">
      <c r="A76" s="874"/>
      <c r="B76" s="263" t="s">
        <v>69</v>
      </c>
      <c r="C76" s="871"/>
      <c r="D76" s="894" t="s">
        <v>475</v>
      </c>
      <c r="E76" s="883">
        <v>9</v>
      </c>
      <c r="F76" s="259" t="s">
        <v>474</v>
      </c>
      <c r="G76" s="890">
        <v>350000</v>
      </c>
      <c r="H76" s="882">
        <f t="shared" si="4"/>
        <v>3150000</v>
      </c>
      <c r="I76" s="356"/>
      <c r="J76" s="881"/>
      <c r="K76" s="839"/>
    </row>
    <row r="77" spans="1:11" ht="64.5">
      <c r="A77" s="874"/>
      <c r="B77" s="263" t="s">
        <v>204</v>
      </c>
      <c r="C77" s="871"/>
      <c r="D77" s="894" t="s">
        <v>476</v>
      </c>
      <c r="E77" s="883">
        <v>2</v>
      </c>
      <c r="F77" s="259" t="s">
        <v>387</v>
      </c>
      <c r="G77" s="890">
        <v>50000</v>
      </c>
      <c r="H77" s="882">
        <f t="shared" si="4"/>
        <v>100000</v>
      </c>
      <c r="I77" s="356"/>
      <c r="J77" s="881"/>
      <c r="K77" s="839"/>
    </row>
    <row r="78" spans="1:11" ht="15.75">
      <c r="A78" s="869"/>
      <c r="B78" s="330">
        <v>3</v>
      </c>
      <c r="C78" s="142"/>
      <c r="D78" s="143" t="s">
        <v>148</v>
      </c>
      <c r="E78" s="870"/>
      <c r="F78" s="334"/>
      <c r="G78" s="335"/>
      <c r="H78" s="336"/>
      <c r="I78" s="337"/>
      <c r="J78" s="616"/>
      <c r="K78" s="839"/>
    </row>
    <row r="79" spans="1:11" ht="64.5">
      <c r="A79" s="874"/>
      <c r="B79" s="263" t="s">
        <v>218</v>
      </c>
      <c r="C79" s="871" t="s">
        <v>477</v>
      </c>
      <c r="D79" s="903" t="s">
        <v>478</v>
      </c>
      <c r="E79" s="883">
        <v>1</v>
      </c>
      <c r="F79" s="259" t="s">
        <v>479</v>
      </c>
      <c r="G79" s="904">
        <v>200000</v>
      </c>
      <c r="H79" s="882">
        <f t="shared" ref="H79" si="5">E79*G79</f>
        <v>200000</v>
      </c>
      <c r="I79" s="356"/>
      <c r="J79" s="905"/>
      <c r="K79" s="839"/>
    </row>
    <row r="80" spans="1:11" ht="15.75">
      <c r="A80" s="874"/>
      <c r="B80" s="263"/>
      <c r="C80" s="871"/>
      <c r="D80" s="271"/>
      <c r="E80" s="883"/>
      <c r="F80" s="259"/>
      <c r="G80" s="260"/>
      <c r="H80" s="882"/>
      <c r="I80" s="356"/>
      <c r="J80" s="881"/>
      <c r="K80" s="839"/>
    </row>
    <row r="81" spans="1:11" ht="15.75">
      <c r="A81" s="869"/>
      <c r="B81" s="263"/>
      <c r="C81" s="871"/>
      <c r="D81" s="271"/>
      <c r="E81" s="883"/>
      <c r="F81" s="259"/>
      <c r="G81" s="260"/>
      <c r="H81" s="882"/>
      <c r="I81" s="356"/>
      <c r="J81" s="680"/>
      <c r="K81" s="839"/>
    </row>
    <row r="82" spans="1:11" ht="15.75">
      <c r="A82" s="1101" t="s">
        <v>84</v>
      </c>
      <c r="B82" s="1131"/>
      <c r="C82" s="1131"/>
      <c r="D82" s="1131"/>
      <c r="E82" s="906"/>
      <c r="F82" s="907"/>
      <c r="G82" s="908"/>
      <c r="H82" s="909">
        <f>SUM(H17:H81)</f>
        <v>132704500</v>
      </c>
      <c r="I82" s="909"/>
      <c r="J82" s="910"/>
      <c r="K82" s="839"/>
    </row>
    <row r="83" spans="1:11" ht="15.75">
      <c r="A83" s="839"/>
      <c r="B83" s="363"/>
      <c r="C83" s="363"/>
      <c r="D83" s="839"/>
      <c r="E83" s="911"/>
      <c r="F83" s="839"/>
      <c r="G83" s="841"/>
      <c r="H83" s="839"/>
      <c r="I83" s="841"/>
      <c r="J83" s="363"/>
      <c r="K83" s="839"/>
    </row>
    <row r="84" spans="1:11" ht="15.75">
      <c r="A84" s="912" t="s">
        <v>480</v>
      </c>
      <c r="B84" s="839"/>
      <c r="C84" s="363"/>
      <c r="D84" s="839"/>
      <c r="E84" s="911"/>
      <c r="F84" s="839"/>
      <c r="G84" s="841"/>
      <c r="H84" s="839"/>
      <c r="I84" s="841"/>
      <c r="J84" s="363"/>
      <c r="K84" s="839"/>
    </row>
    <row r="85" spans="1:11" ht="15.75">
      <c r="A85" s="363"/>
      <c r="B85" s="839"/>
      <c r="C85" s="363"/>
      <c r="D85" s="839"/>
      <c r="E85" s="1132"/>
      <c r="F85" s="1132"/>
      <c r="G85" s="1132"/>
      <c r="H85" s="1132"/>
      <c r="I85" s="841"/>
      <c r="J85" s="363"/>
      <c r="K85" s="839"/>
    </row>
    <row r="86" spans="1:11" ht="15.75">
      <c r="A86" s="912" t="s">
        <v>106</v>
      </c>
      <c r="B86" s="839"/>
      <c r="C86" s="363"/>
      <c r="D86" s="839" t="s">
        <v>107</v>
      </c>
      <c r="E86" s="911" t="s">
        <v>108</v>
      </c>
      <c r="F86" s="839"/>
      <c r="G86" s="839" t="s">
        <v>109</v>
      </c>
      <c r="H86" s="839"/>
      <c r="I86" s="841"/>
      <c r="J86" s="363"/>
      <c r="K86" s="839"/>
    </row>
    <row r="87" spans="1:11" ht="15.75">
      <c r="A87" s="912" t="s">
        <v>481</v>
      </c>
      <c r="B87" s="839"/>
      <c r="C87" s="363"/>
      <c r="D87" s="839" t="s">
        <v>111</v>
      </c>
      <c r="E87" s="911" t="s">
        <v>112</v>
      </c>
      <c r="F87" s="839"/>
      <c r="G87" s="839" t="s">
        <v>113</v>
      </c>
      <c r="H87" s="839"/>
      <c r="I87" s="841"/>
      <c r="J87" s="363"/>
      <c r="K87" s="839"/>
    </row>
    <row r="88" spans="1:11" ht="15.75">
      <c r="A88" s="912"/>
      <c r="B88" s="839"/>
      <c r="C88" s="363"/>
      <c r="D88" s="839"/>
      <c r="E88" s="911"/>
      <c r="F88" s="839"/>
      <c r="G88" s="839"/>
      <c r="H88" s="839"/>
      <c r="I88" s="841"/>
      <c r="J88" s="363"/>
      <c r="K88" s="839"/>
    </row>
    <row r="89" spans="1:11" ht="15.75">
      <c r="A89" s="912"/>
      <c r="B89" s="839"/>
      <c r="C89" s="363"/>
      <c r="D89" s="839"/>
      <c r="E89" s="911"/>
      <c r="F89" s="839"/>
      <c r="G89" s="839"/>
      <c r="H89" s="839"/>
      <c r="I89" s="841"/>
      <c r="J89" s="363"/>
      <c r="K89" s="839"/>
    </row>
    <row r="90" spans="1:11" ht="15.75">
      <c r="A90" s="912"/>
      <c r="B90" s="839"/>
      <c r="C90" s="363"/>
      <c r="D90" s="839"/>
      <c r="E90" s="911"/>
      <c r="F90" s="839"/>
      <c r="G90" s="839"/>
      <c r="H90" s="839"/>
      <c r="I90" s="841"/>
      <c r="J90" s="363"/>
      <c r="K90" s="839"/>
    </row>
    <row r="91" spans="1:11" ht="15.75">
      <c r="A91" s="913" t="s">
        <v>482</v>
      </c>
      <c r="B91" s="839"/>
      <c r="C91" s="363"/>
      <c r="D91" s="914" t="s">
        <v>483</v>
      </c>
      <c r="E91" s="915" t="s">
        <v>116</v>
      </c>
      <c r="F91" s="839"/>
      <c r="G91" s="914" t="s">
        <v>117</v>
      </c>
      <c r="H91" s="839"/>
      <c r="I91" s="841"/>
      <c r="J91" s="363"/>
      <c r="K91" s="839"/>
    </row>
  </sheetData>
  <mergeCells count="5">
    <mergeCell ref="A11:I11"/>
    <mergeCell ref="A12:B12"/>
    <mergeCell ref="E12:F12"/>
    <mergeCell ref="A82:D82"/>
    <mergeCell ref="E85:H8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FEC8-C1D2-41DE-8D7C-4D9EBF741574}">
  <dimension ref="A1:J56"/>
  <sheetViews>
    <sheetView topLeftCell="A39" workbookViewId="0">
      <selection sqref="A1:J56"/>
    </sheetView>
  </sheetViews>
  <sheetFormatPr defaultRowHeight="15"/>
  <cols>
    <col min="2" max="2" width="20.140625" customWidth="1"/>
    <col min="3" max="3" width="36.85546875" customWidth="1"/>
    <col min="4" max="4" width="31.85546875" customWidth="1"/>
    <col min="5" max="5" width="29.28515625" customWidth="1"/>
    <col min="6" max="6" width="32" customWidth="1"/>
    <col min="7" max="7" width="37.5703125" customWidth="1"/>
    <col min="8" max="8" width="36.28515625" customWidth="1"/>
    <col min="9" max="9" width="30.42578125" customWidth="1"/>
    <col min="10" max="10" width="39.5703125" customWidth="1"/>
  </cols>
  <sheetData>
    <row r="1" spans="1:10">
      <c r="A1" s="1135" t="s">
        <v>484</v>
      </c>
      <c r="B1" s="1136"/>
      <c r="C1" s="1136"/>
      <c r="D1" s="1136"/>
      <c r="E1" s="1136"/>
      <c r="F1" s="1136"/>
      <c r="G1" s="1136"/>
      <c r="H1" s="1136"/>
      <c r="I1" s="1136"/>
      <c r="J1" s="1137" t="s">
        <v>485</v>
      </c>
    </row>
    <row r="2" spans="1:10">
      <c r="A2" s="1136"/>
      <c r="B2" s="1136"/>
      <c r="C2" s="1136"/>
      <c r="D2" s="1136"/>
      <c r="E2" s="1136"/>
      <c r="F2" s="1136"/>
      <c r="G2" s="1136"/>
      <c r="H2" s="1136"/>
      <c r="I2" s="1136"/>
      <c r="J2" s="1137"/>
    </row>
    <row r="3" spans="1:10">
      <c r="A3" s="1138" t="s">
        <v>486</v>
      </c>
      <c r="B3" s="1139"/>
      <c r="C3" s="1139"/>
      <c r="D3" s="1139"/>
      <c r="E3" s="1139"/>
      <c r="F3" s="1139"/>
      <c r="G3" s="1139"/>
      <c r="H3" s="1140"/>
      <c r="I3" s="916"/>
      <c r="J3" s="916"/>
    </row>
    <row r="4" spans="1:10" ht="23.25">
      <c r="A4" s="1133" t="s">
        <v>487</v>
      </c>
      <c r="B4" s="1134"/>
      <c r="C4" s="917" t="s">
        <v>488</v>
      </c>
      <c r="D4" s="918" t="s">
        <v>489</v>
      </c>
      <c r="E4" s="919" t="s">
        <v>490</v>
      </c>
      <c r="F4" s="920" t="s">
        <v>491</v>
      </c>
      <c r="G4" s="921" t="s">
        <v>492</v>
      </c>
      <c r="H4" s="916"/>
      <c r="I4" s="916"/>
      <c r="J4" s="916"/>
    </row>
    <row r="5" spans="1:10">
      <c r="A5" s="1141" t="s">
        <v>493</v>
      </c>
      <c r="B5" s="1142"/>
      <c r="C5" s="1142"/>
      <c r="D5" s="1142"/>
      <c r="E5" s="1143"/>
      <c r="F5" s="922"/>
      <c r="G5" s="922"/>
      <c r="H5" s="916"/>
      <c r="I5" s="916"/>
      <c r="J5" s="916"/>
    </row>
    <row r="6" spans="1:10" ht="19.5">
      <c r="A6" s="923"/>
      <c r="B6" s="924">
        <v>1</v>
      </c>
      <c r="C6" s="925" t="s">
        <v>494</v>
      </c>
      <c r="D6" s="926"/>
      <c r="E6" s="926"/>
      <c r="F6" s="926"/>
      <c r="G6" s="926"/>
      <c r="H6" s="916"/>
      <c r="I6" s="916"/>
      <c r="J6" s="916"/>
    </row>
    <row r="7" spans="1:10" ht="41.25" customHeight="1">
      <c r="A7" s="923"/>
      <c r="B7" s="927" t="s">
        <v>495</v>
      </c>
      <c r="C7" s="928" t="s">
        <v>496</v>
      </c>
      <c r="D7" s="929">
        <v>1</v>
      </c>
      <c r="E7" s="930">
        <v>50000000</v>
      </c>
      <c r="F7" s="931">
        <f>D7*E7</f>
        <v>50000000</v>
      </c>
      <c r="G7" s="932" t="s">
        <v>497</v>
      </c>
      <c r="H7" s="916"/>
      <c r="I7" s="916"/>
      <c r="J7" s="916"/>
    </row>
    <row r="8" spans="1:10" ht="30" customHeight="1">
      <c r="A8" s="923"/>
      <c r="B8" s="927" t="s">
        <v>498</v>
      </c>
      <c r="C8" s="933" t="s">
        <v>499</v>
      </c>
      <c r="D8" s="929">
        <v>10</v>
      </c>
      <c r="E8" s="930">
        <v>2000000</v>
      </c>
      <c r="F8" s="931">
        <f t="shared" ref="F8:F22" si="0">D8*E8</f>
        <v>20000000</v>
      </c>
      <c r="G8" s="932" t="s">
        <v>500</v>
      </c>
      <c r="H8" s="916"/>
      <c r="I8" s="916"/>
      <c r="J8" s="916"/>
    </row>
    <row r="9" spans="1:10" ht="34.5" customHeight="1">
      <c r="A9" s="934"/>
      <c r="B9" s="927" t="s">
        <v>501</v>
      </c>
      <c r="C9" s="935" t="s">
        <v>502</v>
      </c>
      <c r="D9" s="936">
        <v>2</v>
      </c>
      <c r="E9" s="930">
        <v>500000</v>
      </c>
      <c r="F9" s="931">
        <f t="shared" si="0"/>
        <v>1000000</v>
      </c>
      <c r="G9" s="933" t="s">
        <v>503</v>
      </c>
      <c r="H9" s="916"/>
      <c r="I9" s="916"/>
      <c r="J9" s="916"/>
    </row>
    <row r="10" spans="1:10" ht="21" customHeight="1">
      <c r="A10" s="934"/>
      <c r="B10" s="927" t="s">
        <v>504</v>
      </c>
      <c r="C10" s="933" t="s">
        <v>505</v>
      </c>
      <c r="D10" s="929">
        <v>2</v>
      </c>
      <c r="E10" s="930">
        <v>500000</v>
      </c>
      <c r="F10" s="931">
        <f t="shared" si="0"/>
        <v>1000000</v>
      </c>
      <c r="G10" s="933" t="s">
        <v>503</v>
      </c>
      <c r="H10" s="916"/>
      <c r="I10" s="916"/>
      <c r="J10" s="916"/>
    </row>
    <row r="11" spans="1:10" ht="18.75" customHeight="1">
      <c r="A11" s="934"/>
      <c r="B11" s="927" t="s">
        <v>506</v>
      </c>
      <c r="C11" s="933" t="s">
        <v>507</v>
      </c>
      <c r="D11" s="929">
        <v>1</v>
      </c>
      <c r="E11" s="930">
        <v>500000</v>
      </c>
      <c r="F11" s="931">
        <f t="shared" si="0"/>
        <v>500000</v>
      </c>
      <c r="G11" s="933" t="s">
        <v>503</v>
      </c>
      <c r="H11" s="916"/>
      <c r="I11" s="916"/>
      <c r="J11" s="916"/>
    </row>
    <row r="12" spans="1:10" ht="19.5" customHeight="1">
      <c r="A12" s="934"/>
      <c r="B12" s="927" t="s">
        <v>508</v>
      </c>
      <c r="C12" s="933" t="s">
        <v>509</v>
      </c>
      <c r="D12" s="929">
        <v>1</v>
      </c>
      <c r="E12" s="930">
        <v>500000</v>
      </c>
      <c r="F12" s="931">
        <f t="shared" si="0"/>
        <v>500000</v>
      </c>
      <c r="G12" s="933" t="s">
        <v>503</v>
      </c>
      <c r="H12" s="916"/>
      <c r="I12" s="916"/>
      <c r="J12" s="916"/>
    </row>
    <row r="13" spans="1:10" ht="18" customHeight="1">
      <c r="A13" s="934"/>
      <c r="B13" s="927" t="s">
        <v>510</v>
      </c>
      <c r="C13" s="933" t="s">
        <v>511</v>
      </c>
      <c r="D13" s="929">
        <v>1</v>
      </c>
      <c r="E13" s="930">
        <v>500000</v>
      </c>
      <c r="F13" s="931">
        <f t="shared" si="0"/>
        <v>500000</v>
      </c>
      <c r="G13" s="935" t="s">
        <v>512</v>
      </c>
      <c r="H13" s="916"/>
      <c r="I13" s="916"/>
      <c r="J13" s="916"/>
    </row>
    <row r="14" spans="1:10" ht="26.25" customHeight="1">
      <c r="A14" s="934"/>
      <c r="B14" s="927" t="s">
        <v>513</v>
      </c>
      <c r="C14" s="935" t="s">
        <v>514</v>
      </c>
      <c r="D14" s="929">
        <v>1</v>
      </c>
      <c r="E14" s="930">
        <v>500000</v>
      </c>
      <c r="F14" s="931">
        <f t="shared" si="0"/>
        <v>500000</v>
      </c>
      <c r="G14" s="935" t="s">
        <v>512</v>
      </c>
      <c r="H14" s="916"/>
      <c r="I14" s="916"/>
      <c r="J14" s="916"/>
    </row>
    <row r="15" spans="1:10" ht="32.25" customHeight="1">
      <c r="A15" s="934"/>
      <c r="B15" s="927" t="s">
        <v>515</v>
      </c>
      <c r="C15" s="935" t="s">
        <v>516</v>
      </c>
      <c r="D15" s="929">
        <v>1</v>
      </c>
      <c r="E15" s="930">
        <v>500000</v>
      </c>
      <c r="F15" s="931">
        <f t="shared" si="0"/>
        <v>500000</v>
      </c>
      <c r="G15" s="935" t="s">
        <v>512</v>
      </c>
      <c r="H15" s="916"/>
      <c r="I15" s="916"/>
      <c r="J15" s="916"/>
    </row>
    <row r="16" spans="1:10" ht="21" customHeight="1">
      <c r="A16" s="934"/>
      <c r="B16" s="927" t="s">
        <v>517</v>
      </c>
      <c r="C16" s="935" t="s">
        <v>518</v>
      </c>
      <c r="D16" s="929">
        <v>1</v>
      </c>
      <c r="E16" s="930">
        <v>500000</v>
      </c>
      <c r="F16" s="931">
        <f t="shared" si="0"/>
        <v>500000</v>
      </c>
      <c r="G16" s="935" t="s">
        <v>512</v>
      </c>
      <c r="H16" s="916"/>
      <c r="I16" s="916"/>
      <c r="J16" s="916"/>
    </row>
    <row r="17" spans="1:10" ht="57.75">
      <c r="A17" s="937"/>
      <c r="B17" s="938" t="s">
        <v>519</v>
      </c>
      <c r="C17" s="939" t="s">
        <v>520</v>
      </c>
      <c r="D17" s="940">
        <v>1</v>
      </c>
      <c r="E17" s="941">
        <v>15000000</v>
      </c>
      <c r="F17" s="931">
        <f t="shared" si="0"/>
        <v>15000000</v>
      </c>
      <c r="G17" s="935" t="s">
        <v>521</v>
      </c>
      <c r="H17" s="942"/>
      <c r="I17" s="942"/>
      <c r="J17" s="942"/>
    </row>
    <row r="18" spans="1:10" ht="81">
      <c r="A18" s="923"/>
      <c r="B18" s="927" t="s">
        <v>522</v>
      </c>
      <c r="C18" s="935" t="s">
        <v>523</v>
      </c>
      <c r="D18" s="929">
        <v>6</v>
      </c>
      <c r="E18" s="930">
        <v>1500000</v>
      </c>
      <c r="F18" s="931">
        <f t="shared" si="0"/>
        <v>9000000</v>
      </c>
      <c r="G18" s="935" t="s">
        <v>512</v>
      </c>
      <c r="H18" s="916"/>
      <c r="I18" s="916"/>
      <c r="J18" s="916"/>
    </row>
    <row r="19" spans="1:10" ht="23.25">
      <c r="A19" s="934"/>
      <c r="B19" s="927" t="s">
        <v>524</v>
      </c>
      <c r="C19" s="933" t="s">
        <v>525</v>
      </c>
      <c r="D19" s="929">
        <v>50</v>
      </c>
      <c r="E19" s="930">
        <v>545000</v>
      </c>
      <c r="F19" s="931">
        <f t="shared" si="0"/>
        <v>27250000</v>
      </c>
      <c r="G19" s="934" t="s">
        <v>526</v>
      </c>
      <c r="H19" s="916"/>
      <c r="I19" s="916"/>
      <c r="J19" s="916"/>
    </row>
    <row r="20" spans="1:10" ht="23.25">
      <c r="A20" s="934"/>
      <c r="B20" s="927" t="s">
        <v>527</v>
      </c>
      <c r="C20" s="933" t="s">
        <v>528</v>
      </c>
      <c r="D20" s="929">
        <v>30</v>
      </c>
      <c r="E20" s="930">
        <v>280000</v>
      </c>
      <c r="F20" s="931">
        <f t="shared" si="0"/>
        <v>8400000</v>
      </c>
      <c r="G20" s="934" t="s">
        <v>526</v>
      </c>
      <c r="H20" s="916"/>
      <c r="I20" s="916"/>
      <c r="J20" s="916"/>
    </row>
    <row r="21" spans="1:10" ht="23.25">
      <c r="A21" s="923"/>
      <c r="B21" s="927" t="s">
        <v>529</v>
      </c>
      <c r="C21" s="933" t="s">
        <v>530</v>
      </c>
      <c r="D21" s="929">
        <v>300</v>
      </c>
      <c r="E21" s="930">
        <v>10000</v>
      </c>
      <c r="F21" s="931">
        <f t="shared" si="0"/>
        <v>3000000</v>
      </c>
      <c r="G21" s="934" t="s">
        <v>526</v>
      </c>
      <c r="H21" s="916"/>
      <c r="I21" s="916"/>
      <c r="J21" s="916"/>
    </row>
    <row r="22" spans="1:10" ht="33.75" customHeight="1">
      <c r="A22" s="937"/>
      <c r="B22" s="938" t="s">
        <v>531</v>
      </c>
      <c r="C22" s="943" t="s">
        <v>532</v>
      </c>
      <c r="D22" s="940">
        <v>25</v>
      </c>
      <c r="E22" s="941">
        <v>500000</v>
      </c>
      <c r="F22" s="931">
        <f t="shared" si="0"/>
        <v>12500000</v>
      </c>
      <c r="G22" s="943" t="s">
        <v>533</v>
      </c>
      <c r="H22" s="942"/>
      <c r="I22" s="942"/>
      <c r="J22" s="942"/>
    </row>
    <row r="23" spans="1:10">
      <c r="A23" s="1138" t="s">
        <v>486</v>
      </c>
      <c r="B23" s="1139"/>
      <c r="C23" s="1139"/>
      <c r="D23" s="1139"/>
      <c r="E23" s="1139"/>
      <c r="F23" s="1139"/>
      <c r="G23" s="1139"/>
      <c r="H23" s="1140"/>
      <c r="I23" s="916"/>
      <c r="J23" s="916"/>
    </row>
    <row r="24" spans="1:10" ht="23.25">
      <c r="A24" s="1133" t="s">
        <v>487</v>
      </c>
      <c r="B24" s="1134"/>
      <c r="C24" s="917" t="s">
        <v>488</v>
      </c>
      <c r="D24" s="918" t="s">
        <v>489</v>
      </c>
      <c r="E24" s="919" t="s">
        <v>490</v>
      </c>
      <c r="F24" s="920" t="s">
        <v>491</v>
      </c>
      <c r="G24" s="921" t="s">
        <v>492</v>
      </c>
      <c r="H24" s="916"/>
      <c r="I24" s="916"/>
      <c r="J24" s="916"/>
    </row>
    <row r="25" spans="1:10" ht="23.25">
      <c r="A25" s="944"/>
      <c r="B25" s="938" t="s">
        <v>534</v>
      </c>
      <c r="C25" s="943" t="s">
        <v>535</v>
      </c>
      <c r="D25" s="940">
        <v>20</v>
      </c>
      <c r="E25" s="941">
        <v>350000</v>
      </c>
      <c r="F25" s="941">
        <f>D25*E25</f>
        <v>7000000</v>
      </c>
      <c r="G25" s="944"/>
      <c r="H25" s="942"/>
      <c r="I25" s="942"/>
      <c r="J25" s="942"/>
    </row>
    <row r="26" spans="1:10" ht="46.5">
      <c r="A26" s="934"/>
      <c r="B26" s="927" t="s">
        <v>536</v>
      </c>
      <c r="C26" s="933" t="s">
        <v>537</v>
      </c>
      <c r="D26" s="929">
        <v>200</v>
      </c>
      <c r="E26" s="930">
        <v>10000</v>
      </c>
      <c r="F26" s="941">
        <f t="shared" ref="F26:F54" si="1">D26*E26</f>
        <v>2000000</v>
      </c>
      <c r="G26" s="933" t="s">
        <v>538</v>
      </c>
      <c r="H26" s="916"/>
      <c r="I26" s="916"/>
      <c r="J26" s="916"/>
    </row>
    <row r="27" spans="1:10" ht="23.25">
      <c r="A27" s="937"/>
      <c r="B27" s="938" t="s">
        <v>539</v>
      </c>
      <c r="C27" s="943" t="s">
        <v>540</v>
      </c>
      <c r="D27" s="945">
        <v>1000</v>
      </c>
      <c r="E27" s="941">
        <v>8500</v>
      </c>
      <c r="F27" s="941">
        <f t="shared" si="1"/>
        <v>8500000</v>
      </c>
      <c r="G27" s="937"/>
      <c r="H27" s="942"/>
      <c r="I27" s="942"/>
      <c r="J27" s="942"/>
    </row>
    <row r="28" spans="1:10" ht="34.5">
      <c r="A28" s="934"/>
      <c r="B28" s="927" t="s">
        <v>541</v>
      </c>
      <c r="C28" s="933" t="s">
        <v>542</v>
      </c>
      <c r="D28" s="929">
        <v>200</v>
      </c>
      <c r="E28" s="930">
        <v>20000</v>
      </c>
      <c r="F28" s="941">
        <f t="shared" si="1"/>
        <v>4000000</v>
      </c>
      <c r="G28" s="934"/>
      <c r="H28" s="916"/>
      <c r="I28" s="916"/>
      <c r="J28" s="916"/>
    </row>
    <row r="29" spans="1:10" ht="23.25">
      <c r="A29" s="923"/>
      <c r="B29" s="927" t="s">
        <v>543</v>
      </c>
      <c r="C29" s="933" t="s">
        <v>544</v>
      </c>
      <c r="D29" s="946">
        <v>1000</v>
      </c>
      <c r="E29" s="930">
        <v>6500</v>
      </c>
      <c r="F29" s="941">
        <f t="shared" si="1"/>
        <v>6500000</v>
      </c>
      <c r="G29" s="923"/>
      <c r="H29" s="916"/>
      <c r="I29" s="916"/>
      <c r="J29" s="916"/>
    </row>
    <row r="30" spans="1:10" ht="23.25">
      <c r="A30" s="934"/>
      <c r="B30" s="927" t="s">
        <v>545</v>
      </c>
      <c r="C30" s="933" t="s">
        <v>546</v>
      </c>
      <c r="D30" s="946">
        <v>1000</v>
      </c>
      <c r="E30" s="930">
        <v>4000</v>
      </c>
      <c r="F30" s="941">
        <f t="shared" si="1"/>
        <v>4000000</v>
      </c>
      <c r="G30" s="934"/>
      <c r="H30" s="916"/>
      <c r="I30" s="916"/>
      <c r="J30" s="916"/>
    </row>
    <row r="31" spans="1:10" ht="46.5">
      <c r="A31" s="923"/>
      <c r="B31" s="927" t="s">
        <v>547</v>
      </c>
      <c r="C31" s="933" t="s">
        <v>548</v>
      </c>
      <c r="D31" s="946">
        <v>1000</v>
      </c>
      <c r="E31" s="930">
        <v>3000</v>
      </c>
      <c r="F31" s="941">
        <f t="shared" si="1"/>
        <v>3000000</v>
      </c>
      <c r="G31" s="933" t="s">
        <v>549</v>
      </c>
      <c r="H31" s="916"/>
      <c r="I31" s="916"/>
      <c r="J31" s="916"/>
    </row>
    <row r="32" spans="1:10" ht="26.25" customHeight="1">
      <c r="A32" s="934"/>
      <c r="B32" s="927" t="s">
        <v>550</v>
      </c>
      <c r="C32" s="933" t="s">
        <v>551</v>
      </c>
      <c r="D32" s="929">
        <v>1</v>
      </c>
      <c r="E32" s="930">
        <v>0</v>
      </c>
      <c r="F32" s="941">
        <f t="shared" si="1"/>
        <v>0</v>
      </c>
      <c r="G32" s="933" t="s">
        <v>552</v>
      </c>
      <c r="H32" s="916"/>
      <c r="I32" s="916"/>
      <c r="J32" s="916"/>
    </row>
    <row r="33" spans="1:10" ht="15" customHeight="1">
      <c r="A33" s="934"/>
      <c r="B33" s="927" t="s">
        <v>553</v>
      </c>
      <c r="C33" s="933" t="s">
        <v>554</v>
      </c>
      <c r="D33" s="929">
        <v>3</v>
      </c>
      <c r="E33" s="930">
        <v>5000000</v>
      </c>
      <c r="F33" s="941">
        <f t="shared" si="1"/>
        <v>15000000</v>
      </c>
      <c r="G33" s="933" t="s">
        <v>555</v>
      </c>
      <c r="H33" s="916"/>
      <c r="I33" s="916"/>
      <c r="J33" s="916"/>
    </row>
    <row r="34" spans="1:10" ht="34.5">
      <c r="A34" s="934"/>
      <c r="B34" s="927"/>
      <c r="C34" s="933" t="s">
        <v>556</v>
      </c>
      <c r="D34" s="929">
        <v>1</v>
      </c>
      <c r="E34" s="930">
        <v>9000000</v>
      </c>
      <c r="F34" s="941">
        <f t="shared" si="1"/>
        <v>9000000</v>
      </c>
      <c r="G34" s="933"/>
      <c r="H34" s="916"/>
      <c r="I34" s="916"/>
      <c r="J34" s="916"/>
    </row>
    <row r="35" spans="1:10">
      <c r="A35" s="934"/>
      <c r="B35" s="927"/>
      <c r="C35" s="933" t="s">
        <v>557</v>
      </c>
      <c r="D35" s="929">
        <v>1</v>
      </c>
      <c r="E35" s="930">
        <v>1000000</v>
      </c>
      <c r="F35" s="941">
        <f t="shared" si="1"/>
        <v>1000000</v>
      </c>
      <c r="G35" s="933"/>
      <c r="H35" s="916"/>
      <c r="I35" s="916"/>
      <c r="J35" s="916"/>
    </row>
    <row r="36" spans="1:10" ht="23.25">
      <c r="A36" s="934"/>
      <c r="B36" s="927"/>
      <c r="C36" s="933" t="s">
        <v>558</v>
      </c>
      <c r="D36" s="929"/>
      <c r="E36" s="930"/>
      <c r="F36" s="941">
        <f t="shared" si="1"/>
        <v>0</v>
      </c>
      <c r="G36" s="933"/>
      <c r="H36" s="916"/>
      <c r="I36" s="916"/>
      <c r="J36" s="916"/>
    </row>
    <row r="37" spans="1:10">
      <c r="A37" s="934"/>
      <c r="B37" s="927" t="s">
        <v>559</v>
      </c>
      <c r="C37" s="933" t="s">
        <v>560</v>
      </c>
      <c r="D37" s="929">
        <v>60</v>
      </c>
      <c r="E37" s="930">
        <v>60000</v>
      </c>
      <c r="F37" s="941">
        <f t="shared" si="1"/>
        <v>3600000</v>
      </c>
      <c r="G37" s="933" t="s">
        <v>561</v>
      </c>
      <c r="H37" s="916"/>
      <c r="I37" s="916"/>
      <c r="J37" s="916"/>
    </row>
    <row r="38" spans="1:10" ht="19.5">
      <c r="A38" s="934"/>
      <c r="B38" s="924">
        <v>2</v>
      </c>
      <c r="C38" s="925" t="s">
        <v>562</v>
      </c>
      <c r="D38" s="947"/>
      <c r="E38" s="947"/>
      <c r="F38" s="941">
        <f t="shared" si="1"/>
        <v>0</v>
      </c>
      <c r="G38" s="947"/>
      <c r="H38" s="916"/>
      <c r="I38" s="916"/>
      <c r="J38" s="916"/>
    </row>
    <row r="39" spans="1:10" ht="43.5">
      <c r="A39" s="923"/>
      <c r="B39" s="948" t="s">
        <v>563</v>
      </c>
      <c r="C39" s="928" t="s">
        <v>564</v>
      </c>
      <c r="D39" s="949">
        <v>24</v>
      </c>
      <c r="E39" s="931">
        <v>5000000</v>
      </c>
      <c r="F39" s="941">
        <f t="shared" si="1"/>
        <v>120000000</v>
      </c>
      <c r="G39" s="934" t="s">
        <v>565</v>
      </c>
      <c r="H39" s="916"/>
      <c r="I39" s="916"/>
      <c r="J39" s="916"/>
    </row>
    <row r="40" spans="1:10" ht="43.5">
      <c r="A40" s="934"/>
      <c r="B40" s="927" t="s">
        <v>566</v>
      </c>
      <c r="C40" s="933" t="s">
        <v>567</v>
      </c>
      <c r="D40" s="929">
        <v>18</v>
      </c>
      <c r="E40" s="930">
        <v>2000000</v>
      </c>
      <c r="F40" s="941">
        <f t="shared" si="1"/>
        <v>36000000</v>
      </c>
      <c r="G40" s="934" t="s">
        <v>568</v>
      </c>
      <c r="H40" s="916"/>
      <c r="I40" s="916"/>
      <c r="J40" s="916"/>
    </row>
    <row r="41" spans="1:10" ht="46.5">
      <c r="A41" s="934"/>
      <c r="B41" s="927" t="s">
        <v>569</v>
      </c>
      <c r="C41" s="935" t="s">
        <v>570</v>
      </c>
      <c r="D41" s="929">
        <v>15</v>
      </c>
      <c r="E41" s="930">
        <v>3000000</v>
      </c>
      <c r="F41" s="941">
        <f t="shared" si="1"/>
        <v>45000000</v>
      </c>
      <c r="G41" s="932" t="s">
        <v>571</v>
      </c>
      <c r="H41" s="916"/>
      <c r="I41" s="916"/>
      <c r="J41" s="916"/>
    </row>
    <row r="42" spans="1:10" ht="43.5">
      <c r="A42" s="923"/>
      <c r="B42" s="927" t="s">
        <v>572</v>
      </c>
      <c r="C42" s="933" t="s">
        <v>573</v>
      </c>
      <c r="D42" s="929">
        <v>12</v>
      </c>
      <c r="E42" s="930">
        <v>4000000</v>
      </c>
      <c r="F42" s="941">
        <f t="shared" si="1"/>
        <v>48000000</v>
      </c>
      <c r="G42" s="932" t="s">
        <v>574</v>
      </c>
      <c r="H42" s="916"/>
      <c r="I42" s="916"/>
      <c r="J42" s="916"/>
    </row>
    <row r="43" spans="1:10" ht="11.25" customHeight="1">
      <c r="A43" s="934"/>
      <c r="B43" s="927" t="s">
        <v>575</v>
      </c>
      <c r="C43" s="935" t="s">
        <v>576</v>
      </c>
      <c r="D43" s="929">
        <v>20</v>
      </c>
      <c r="E43" s="930">
        <v>1500000</v>
      </c>
      <c r="F43" s="941">
        <f t="shared" si="1"/>
        <v>30000000</v>
      </c>
      <c r="G43" s="933" t="s">
        <v>577</v>
      </c>
      <c r="H43" s="916"/>
      <c r="I43" s="916"/>
      <c r="J43" s="916"/>
    </row>
    <row r="44" spans="1:10" ht="29.25" customHeight="1">
      <c r="A44" s="934"/>
      <c r="B44" s="934"/>
      <c r="C44" s="934" t="s">
        <v>578</v>
      </c>
      <c r="D44" s="934">
        <v>6</v>
      </c>
      <c r="E44" s="934">
        <v>700000</v>
      </c>
      <c r="F44" s="941">
        <f t="shared" si="1"/>
        <v>4200000</v>
      </c>
      <c r="G44" s="934" t="s">
        <v>579</v>
      </c>
      <c r="H44" s="916"/>
      <c r="I44" s="916"/>
      <c r="J44" s="916"/>
    </row>
    <row r="45" spans="1:10" ht="19.5">
      <c r="A45" s="934"/>
      <c r="B45" s="924">
        <v>3</v>
      </c>
      <c r="C45" s="925" t="s">
        <v>580</v>
      </c>
      <c r="D45" s="947"/>
      <c r="E45" s="947"/>
      <c r="F45" s="941">
        <f t="shared" si="1"/>
        <v>0</v>
      </c>
      <c r="G45" s="947"/>
      <c r="H45" s="916"/>
      <c r="I45" s="916"/>
      <c r="J45" s="916"/>
    </row>
    <row r="46" spans="1:10" ht="20.25" customHeight="1">
      <c r="A46" s="937">
        <f ca="1">+A46:BZ46:G54</f>
        <v>0</v>
      </c>
      <c r="B46" s="938" t="s">
        <v>581</v>
      </c>
      <c r="C46" s="939" t="s">
        <v>582</v>
      </c>
      <c r="D46" s="940">
        <v>20</v>
      </c>
      <c r="E46" s="941">
        <v>1000000</v>
      </c>
      <c r="F46" s="941">
        <f t="shared" si="1"/>
        <v>20000000</v>
      </c>
      <c r="G46" s="943" t="s">
        <v>583</v>
      </c>
      <c r="H46" s="942"/>
      <c r="I46" s="942"/>
      <c r="J46" s="942"/>
    </row>
    <row r="47" spans="1:10" ht="21.75" customHeight="1">
      <c r="A47" s="934"/>
      <c r="B47" s="927" t="s">
        <v>584</v>
      </c>
      <c r="C47" s="933" t="s">
        <v>585</v>
      </c>
      <c r="D47" s="940">
        <v>20</v>
      </c>
      <c r="E47" s="930">
        <v>500000</v>
      </c>
      <c r="F47" s="941">
        <f t="shared" si="1"/>
        <v>10000000</v>
      </c>
      <c r="G47" s="935" t="s">
        <v>586</v>
      </c>
      <c r="H47" s="916"/>
      <c r="I47" s="916"/>
      <c r="J47" s="916"/>
    </row>
    <row r="48" spans="1:10" ht="24" customHeight="1">
      <c r="A48" s="934"/>
      <c r="B48" s="927" t="s">
        <v>587</v>
      </c>
      <c r="C48" s="950" t="s">
        <v>588</v>
      </c>
      <c r="D48" s="940">
        <v>20</v>
      </c>
      <c r="E48" s="930">
        <v>500000</v>
      </c>
      <c r="F48" s="941">
        <f t="shared" si="1"/>
        <v>10000000</v>
      </c>
      <c r="G48" s="933" t="s">
        <v>589</v>
      </c>
      <c r="H48" s="916"/>
      <c r="I48" s="916"/>
      <c r="J48" s="916"/>
    </row>
    <row r="49" spans="1:10" ht="24" customHeight="1">
      <c r="A49" s="934"/>
      <c r="B49" s="927" t="s">
        <v>590</v>
      </c>
      <c r="C49" s="933" t="s">
        <v>591</v>
      </c>
      <c r="D49" s="940">
        <v>20</v>
      </c>
      <c r="E49" s="930">
        <v>500000</v>
      </c>
      <c r="F49" s="941">
        <f t="shared" si="1"/>
        <v>10000000</v>
      </c>
      <c r="G49" s="933" t="s">
        <v>589</v>
      </c>
      <c r="H49" s="916"/>
      <c r="I49" s="916"/>
      <c r="J49" s="916"/>
    </row>
    <row r="50" spans="1:10" ht="33" customHeight="1">
      <c r="A50" s="934"/>
      <c r="B50" s="927" t="s">
        <v>592</v>
      </c>
      <c r="C50" s="933" t="s">
        <v>593</v>
      </c>
      <c r="D50" s="929">
        <v>15</v>
      </c>
      <c r="E50" s="930">
        <v>500000</v>
      </c>
      <c r="F50" s="941">
        <f t="shared" si="1"/>
        <v>7500000</v>
      </c>
      <c r="G50" s="933" t="s">
        <v>589</v>
      </c>
      <c r="H50" s="916"/>
      <c r="I50" s="916"/>
      <c r="J50" s="916"/>
    </row>
    <row r="51" spans="1:10" ht="46.5">
      <c r="A51" s="937"/>
      <c r="B51" s="951" t="s">
        <v>594</v>
      </c>
      <c r="C51" s="943" t="s">
        <v>595</v>
      </c>
      <c r="D51" s="940">
        <v>15</v>
      </c>
      <c r="E51" s="941">
        <v>100000</v>
      </c>
      <c r="F51" s="941">
        <f t="shared" si="1"/>
        <v>1500000</v>
      </c>
      <c r="G51" s="943" t="s">
        <v>596</v>
      </c>
      <c r="H51" s="942"/>
      <c r="I51" s="942"/>
      <c r="J51" s="942"/>
    </row>
    <row r="52" spans="1:10" ht="57.75">
      <c r="A52" s="934"/>
      <c r="B52" s="927" t="s">
        <v>597</v>
      </c>
      <c r="C52" s="933" t="s">
        <v>598</v>
      </c>
      <c r="D52" s="929">
        <v>250</v>
      </c>
      <c r="E52" s="930">
        <v>20000</v>
      </c>
      <c r="F52" s="941">
        <f t="shared" si="1"/>
        <v>5000000</v>
      </c>
      <c r="G52" s="933" t="s">
        <v>589</v>
      </c>
      <c r="H52" s="916"/>
      <c r="I52" s="916"/>
      <c r="J52" s="916"/>
    </row>
    <row r="53" spans="1:10" ht="69.75">
      <c r="A53" s="937"/>
      <c r="B53" s="938" t="s">
        <v>599</v>
      </c>
      <c r="C53" s="943" t="s">
        <v>600</v>
      </c>
      <c r="D53" s="940">
        <v>15</v>
      </c>
      <c r="E53" s="941">
        <v>1000000</v>
      </c>
      <c r="F53" s="941">
        <f t="shared" si="1"/>
        <v>15000000</v>
      </c>
      <c r="G53" s="943" t="s">
        <v>601</v>
      </c>
      <c r="H53" s="942"/>
      <c r="I53" s="942"/>
      <c r="J53" s="942"/>
    </row>
    <row r="54" spans="1:10" ht="34.5">
      <c r="A54" s="934"/>
      <c r="B54" s="927" t="s">
        <v>602</v>
      </c>
      <c r="C54" s="935" t="s">
        <v>603</v>
      </c>
      <c r="D54" s="929">
        <v>6</v>
      </c>
      <c r="E54" s="930">
        <v>3000000</v>
      </c>
      <c r="F54" s="952">
        <f t="shared" si="1"/>
        <v>18000000</v>
      </c>
      <c r="G54" s="934"/>
      <c r="H54" s="916"/>
      <c r="I54" s="916"/>
      <c r="J54" s="916"/>
    </row>
    <row r="55" spans="1:10" ht="23.25">
      <c r="A55" s="953" t="s">
        <v>604</v>
      </c>
      <c r="B55" s="953"/>
      <c r="C55" s="953"/>
      <c r="D55" s="953"/>
      <c r="E55" s="953"/>
      <c r="F55" s="954">
        <f>SUM(F7:F54)</f>
        <v>593950000</v>
      </c>
      <c r="G55" s="953"/>
      <c r="H55" s="953"/>
      <c r="I55" s="916"/>
      <c r="J55" s="916"/>
    </row>
    <row r="56" spans="1:10" ht="57.75">
      <c r="A56" s="955" t="s">
        <v>605</v>
      </c>
      <c r="B56" s="955"/>
      <c r="C56" s="955"/>
      <c r="D56" s="955"/>
      <c r="E56" s="955"/>
      <c r="F56" s="955"/>
      <c r="G56" s="955"/>
      <c r="H56" s="955"/>
      <c r="I56" s="916"/>
      <c r="J56" s="916"/>
    </row>
  </sheetData>
  <mergeCells count="7">
    <mergeCell ref="A24:B24"/>
    <mergeCell ref="A1:I2"/>
    <mergeCell ref="J1:J2"/>
    <mergeCell ref="A3:H3"/>
    <mergeCell ref="A4:B4"/>
    <mergeCell ref="A5:E5"/>
    <mergeCell ref="A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Wakil Direktur 1</cp:lastModifiedBy>
  <cp:revision/>
  <dcterms:created xsi:type="dcterms:W3CDTF">2025-02-07T07:15:57Z</dcterms:created>
  <dcterms:modified xsi:type="dcterms:W3CDTF">2026-01-27T12:07:32Z</dcterms:modified>
  <cp:category/>
  <cp:contentStatus/>
</cp:coreProperties>
</file>